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2"/>
  </bookViews>
  <sheets>
    <sheet name="Лист2" sheetId="1" r:id="rId1"/>
    <sheet name="Титул " sheetId="2" r:id="rId2"/>
    <sheet name="План (21-22)" sheetId="3" r:id="rId3"/>
  </sheets>
  <definedNames>
    <definedName name="_xlnm.Print_Titles" localSheetId="2">'План (21-22)'!$8:$8</definedName>
    <definedName name="_xlnm.Print_Area" localSheetId="2">'План (21-22)'!$A$1:$X$302</definedName>
  </definedNames>
  <calcPr fullCalcOnLoad="1"/>
</workbook>
</file>

<file path=xl/sharedStrings.xml><?xml version="1.0" encoding="utf-8"?>
<sst xmlns="http://schemas.openxmlformats.org/spreadsheetml/2006/main" count="872" uniqueCount="435">
  <si>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</si>
  <si>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</si>
  <si>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</si>
  <si>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</si>
  <si>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</si>
  <si>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</si>
  <si>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</si>
  <si>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</si>
  <si>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</si>
  <si>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</si>
  <si>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</si>
  <si>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</si>
  <si>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</si>
  <si>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</si>
  <si>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</si>
  <si>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</si>
  <si>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</si>
  <si>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</si>
  <si>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</si>
  <si>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</si>
  <si>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</si>
  <si>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</si>
  <si>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</si>
  <si>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</si>
  <si>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</si>
  <si>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</si>
  <si>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</si>
  <si>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</si>
  <si>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</si>
  <si>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</si>
  <si>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</si>
  <si>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</si>
  <si>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</si>
  <si>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</si>
  <si>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</si>
  <si>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</si>
  <si>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</si>
  <si>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</si>
  <si>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</si>
  <si>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</si>
  <si>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</si>
  <si>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</si>
  <si>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</si>
  <si>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</si>
  <si>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</si>
  <si>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</si>
  <si>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</si>
  <si>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</si>
  <si>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</si>
  <si>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</si>
  <si>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</si>
  <si>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</si>
  <si>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</si>
  <si>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</si>
  <si>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</si>
  <si>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</si>
  <si>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</si>
  <si>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</si>
  <si>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</si>
  <si>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</si>
  <si>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</si>
  <si>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</si>
  <si>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</si>
  <si>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</si>
  <si>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</si>
  <si>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</si>
  <si>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</si>
  <si>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</si>
  <si>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</si>
  <si>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</si>
  <si>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</si>
  <si>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</si>
  <si>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</si>
  <si>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</si>
  <si>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</si>
  <si>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</si>
  <si>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</si>
  <si>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</si>
  <si>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</si>
  <si>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Д/А</t>
  </si>
  <si>
    <t>Виробнича (ознайомча)</t>
  </si>
  <si>
    <t>Переддипломна</t>
  </si>
  <si>
    <t>8б</t>
  </si>
  <si>
    <t>Виробнича (конструкторсько-технологічна)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</si>
  <si>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</si>
  <si>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</si>
  <si>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</si>
  <si>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</si>
  <si>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</si>
  <si>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</si>
  <si>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</si>
  <si>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</si>
  <si>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</si>
  <si>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</si>
  <si>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</si>
  <si>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</si>
  <si>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</si>
  <si>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</si>
  <si>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</si>
  <si>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</si>
  <si>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</si>
  <si>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</si>
  <si>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</si>
  <si>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</si>
  <si>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1.1.7</t>
  </si>
  <si>
    <t>1.1.8</t>
  </si>
  <si>
    <t>1.1.8.1</t>
  </si>
  <si>
    <t>1.1.8.2</t>
  </si>
  <si>
    <t>1.1.8.3</t>
  </si>
  <si>
    <t>1.1.9</t>
  </si>
  <si>
    <t>Іноземна мова (за професійним спрямуванням)</t>
  </si>
  <si>
    <t>Українська мова (за професійним спрямуванням)</t>
  </si>
  <si>
    <t>Фізичне виховання</t>
  </si>
  <si>
    <t>Взаємозамінність, стандартизація та технічні вимірювання</t>
  </si>
  <si>
    <t>Вища математика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</si>
  <si>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</si>
  <si>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</si>
  <si>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</si>
  <si>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</si>
  <si>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</si>
  <si>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</si>
  <si>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</si>
  <si>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</si>
  <si>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Екологія</t>
  </si>
  <si>
    <t>Електротехніка, електроніка та мікропроцесорна техніка</t>
  </si>
  <si>
    <t>Інформатика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</si>
  <si>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</si>
  <si>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</si>
  <si>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</si>
  <si>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</si>
  <si>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</si>
  <si>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</si>
  <si>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</si>
  <si>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</si>
  <si>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Фізика</t>
  </si>
  <si>
    <t>Хімія</t>
  </si>
  <si>
    <t>1.2.4.1</t>
  </si>
  <si>
    <t>1.2.4.2</t>
  </si>
  <si>
    <t>Теорія різання</t>
  </si>
  <si>
    <t>1.3.1</t>
  </si>
  <si>
    <t>1.3.2</t>
  </si>
  <si>
    <t>1.3.3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</si>
  <si>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</si>
  <si>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</si>
  <si>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</si>
  <si>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</si>
  <si>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1.4.1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</si>
  <si>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</si>
  <si>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</si>
  <si>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</si>
  <si>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</si>
  <si>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</si>
  <si>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</si>
  <si>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</si>
  <si>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</si>
  <si>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</si>
  <si>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</si>
  <si>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</si>
  <si>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</si>
  <si>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</si>
  <si>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</si>
  <si>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</si>
  <si>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</si>
  <si>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</si>
  <si>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</si>
  <si>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</si>
  <si>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</si>
  <si>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</si>
  <si>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1.2.3.1</t>
  </si>
  <si>
    <t>1.2.3.2</t>
  </si>
  <si>
    <t>1.2.1</t>
  </si>
  <si>
    <t>1.2.2.1</t>
  </si>
  <si>
    <t>1.2.2.2</t>
  </si>
  <si>
    <t>1.2.3.3</t>
  </si>
  <si>
    <t>Різальний інструмент</t>
  </si>
  <si>
    <t>2.1.1</t>
  </si>
  <si>
    <t>2.1.2</t>
  </si>
  <si>
    <t>2.1.3</t>
  </si>
  <si>
    <t>Основи наукових досліджень</t>
  </si>
  <si>
    <t>2.2.4</t>
  </si>
  <si>
    <t>2.2.6</t>
  </si>
  <si>
    <t>2.2.9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</si>
  <si>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</si>
  <si>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</si>
  <si>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</si>
  <si>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</si>
  <si>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</si>
  <si>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</si>
  <si>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с*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</si>
  <si>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</si>
  <si>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</si>
  <si>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</si>
  <si>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</si>
  <si>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</si>
  <si>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</si>
  <si>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24 + 8 тижнів по 21 годині</t>
  </si>
  <si>
    <t>123 + 8 тижнів по 21 годині</t>
  </si>
  <si>
    <t>Обладнання та транспорт механообробних цехів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</si>
  <si>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</si>
  <si>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</si>
  <si>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</si>
  <si>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</si>
  <si>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Підйомно-транспортні машини</t>
  </si>
  <si>
    <t>Разом п. 2.2.2</t>
  </si>
  <si>
    <t>Виконання кваліфіка-ційної роботи бакалавра</t>
  </si>
  <si>
    <t>1.2.2</t>
  </si>
  <si>
    <t>1.2.3</t>
  </si>
  <si>
    <t>Разом п. 1.2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</si>
  <si>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</si>
  <si>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</si>
  <si>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</si>
  <si>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</si>
  <si>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</si>
  <si>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</si>
  <si>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</si>
  <si>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Вступ до освітнього процесу</t>
  </si>
  <si>
    <t>1ф*</t>
  </si>
  <si>
    <t>2бФ д*</t>
  </si>
  <si>
    <t>3ф*</t>
  </si>
  <si>
    <t>4бф д*</t>
  </si>
  <si>
    <t>Дисципліна вільного вибору (4а, 4б семестр)</t>
  </si>
  <si>
    <t>Дисципліна вільного вибору (6а, 6б семестр)</t>
  </si>
  <si>
    <t>разом</t>
  </si>
  <si>
    <t>по семестрам</t>
  </si>
  <si>
    <t>Дисципліни з інших ОП ДДМА</t>
  </si>
  <si>
    <t>Дисципліна вільного вибору (5 семестр)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</si>
  <si>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</si>
  <si>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</si>
  <si>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</si>
  <si>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</si>
  <si>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</si>
  <si>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</si>
  <si>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</si>
  <si>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</si>
  <si>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</si>
  <si>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</si>
  <si>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</si>
  <si>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1.1</t>
  </si>
  <si>
    <t>1.2</t>
  </si>
  <si>
    <t>1.3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</si>
  <si>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</si>
  <si>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</si>
  <si>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</si>
  <si>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</si>
  <si>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</si>
  <si>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</si>
  <si>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</si>
  <si>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</si>
  <si>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</si>
  <si>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</si>
  <si>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</si>
  <si>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</si>
  <si>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</si>
  <si>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</si>
  <si>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</si>
  <si>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</si>
  <si>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</si>
  <si>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</si>
  <si>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</si>
  <si>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</si>
  <si>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</si>
  <si>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1.1.10.3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</si>
  <si>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</si>
  <si>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</si>
  <si>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</si>
  <si>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</si>
  <si>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</si>
  <si>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</si>
  <si>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</si>
  <si>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</si>
  <si>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</si>
  <si>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</si>
  <si>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</si>
  <si>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</si>
  <si>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</si>
  <si>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</si>
  <si>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</si>
  <si>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</si>
  <si>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</si>
  <si>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</si>
  <si>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</si>
  <si>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</si>
  <si>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</si>
  <si>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</si>
  <si>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</si>
  <si>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</si>
  <si>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1.2.6.1</t>
  </si>
  <si>
    <t>1.2.6.2</t>
  </si>
  <si>
    <t>1.2.6.3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</si>
  <si>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</si>
  <si>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</si>
  <si>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</si>
  <si>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</si>
  <si>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Основи композиції у промисловому дизайні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</si>
  <si>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</si>
  <si>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</si>
  <si>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</si>
  <si>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</si>
  <si>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</si>
  <si>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</si>
  <si>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</si>
  <si>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Системи автоматизованого проектування технологічних процесів</t>
  </si>
  <si>
    <t>3D - Конструювання оснащення для формоутворення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</si>
  <si>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</si>
  <si>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</si>
  <si>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</si>
  <si>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Обробка об’ємних виробів у гарячому стані</t>
  </si>
  <si>
    <t>(ч.2) – Технологія виготовлення оболонкових деталей</t>
  </si>
  <si>
    <t>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</si>
  <si>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</si>
  <si>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</si>
  <si>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С.В. Ковалевський</t>
  </si>
  <si>
    <t>Декан  ФІТО</t>
  </si>
  <si>
    <t>О.Г. Гринь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</si>
  <si>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</si>
  <si>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</si>
  <si>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</si>
  <si>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</si>
  <si>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</si>
  <si>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</si>
  <si>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</si>
  <si>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</si>
  <si>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</si>
  <si>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</si>
  <si>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</si>
  <si>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</si>
  <si>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</si>
  <si>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</si>
  <si>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</si>
  <si>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</si>
  <si>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</si>
  <si>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</si>
  <si>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2.2.29</t>
  </si>
  <si>
    <t>2.2.30</t>
  </si>
  <si>
    <t>2.2.31</t>
  </si>
  <si>
    <t>2.2.32</t>
  </si>
  <si>
    <t>2.2.39</t>
  </si>
  <si>
    <t>2.2.33</t>
  </si>
  <si>
    <t>2.2.34</t>
  </si>
  <si>
    <t>2.2.35</t>
  </si>
  <si>
    <t>2.2.36</t>
  </si>
  <si>
    <t>2.2.37</t>
  </si>
  <si>
    <t>2.2.38</t>
  </si>
  <si>
    <t>2.2.40</t>
  </si>
  <si>
    <t>Разом п. 2.2.2 (каф. ОіТЗВ)</t>
  </si>
  <si>
    <t>Загальна кількість (каф. КДіМПМ)</t>
  </si>
  <si>
    <t>Загальна кількість (каф. ОіТЗВ)</t>
  </si>
  <si>
    <t>Разом п. 2.2 (каф. КДіМПМ) (в т.ч. дисц. 2.2.1, 2.2.2, 2.2.3)</t>
  </si>
  <si>
    <t>Нагрівальне обладнання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</si>
  <si>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</si>
  <si>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</si>
  <si>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</si>
  <si>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</si>
  <si>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</si>
  <si>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</si>
  <si>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</si>
  <si>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</si>
  <si>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</si>
  <si>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</si>
  <si>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</si>
  <si>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</si>
  <si>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</si>
  <si>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</si>
  <si>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</si>
  <si>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</si>
  <si>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</si>
  <si>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</si>
  <si>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</si>
  <si>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</si>
  <si>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V. ПЛАН ОСВІТНЬОГО ПРОЦЕСУ НА 2021/2022 НАВЧАЛЬНИЙ РІК        НАБІР 2021 рік</t>
  </si>
  <si>
    <t>Деталі машин і основи взаємозамінності</t>
  </si>
  <si>
    <t>Разом п. 2.2 (каф. ІТУ)</t>
  </si>
  <si>
    <t>Гарант освітньої програми, зав.кафедри ІТУ</t>
  </si>
  <si>
    <t>Разом вибіркові компоненти освітньої програми</t>
  </si>
  <si>
    <t>2.2.32.1</t>
  </si>
  <si>
    <t>2.2.32.2</t>
  </si>
  <si>
    <t>Дисципліна з інших ОПП ДДМА</t>
  </si>
  <si>
    <t>Технології та обладнання прикладної механіки</t>
  </si>
  <si>
    <t>Деталі машин (к.пр.)</t>
  </si>
  <si>
    <t>1.1.5.1</t>
  </si>
  <si>
    <t>1.1.5.2</t>
  </si>
  <si>
    <t>1.1.5.3</t>
  </si>
  <si>
    <t>Технологія конструкційних матеріалів та матеріалознавство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</si>
  <si>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</si>
  <si>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</si>
  <si>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</si>
  <si>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1.2.3.4</t>
  </si>
  <si>
    <t>8 А</t>
  </si>
  <si>
    <t>1.2.12.1</t>
  </si>
  <si>
    <t>1.2.12.2</t>
  </si>
  <si>
    <t>1.2.13</t>
  </si>
  <si>
    <t>Теорія технічних систем</t>
  </si>
  <si>
    <t>Основи академічного письма</t>
  </si>
  <si>
    <t>2.2.7.1</t>
  </si>
  <si>
    <t>2.2.7.2</t>
  </si>
  <si>
    <t>2.2.10.1</t>
  </si>
  <si>
    <t>2.2.10.2</t>
  </si>
  <si>
    <t>2.2.16.1</t>
  </si>
  <si>
    <t>2.2.16.2</t>
  </si>
  <si>
    <t>8</t>
  </si>
  <si>
    <t>5ф*, 6б дф*, 8 дф*</t>
  </si>
  <si>
    <t>2.2.20.1</t>
  </si>
  <si>
    <t>2.2.20.2</t>
  </si>
  <si>
    <t>2.2.20.2.1</t>
  </si>
  <si>
    <t>2.2.20.2.2</t>
  </si>
  <si>
    <t>2.2.26.1</t>
  </si>
  <si>
    <t>2.2.26.1.1</t>
  </si>
  <si>
    <t>2.2.26.1.2</t>
  </si>
  <si>
    <t>2.2.26.2</t>
  </si>
  <si>
    <t>2.2.26.2.1</t>
  </si>
  <si>
    <t>2.2.26.2.2</t>
  </si>
  <si>
    <t>2.2.26.3</t>
  </si>
  <si>
    <t>2.2.26.3.1</t>
  </si>
  <si>
    <t>2.2.26.3.2</t>
  </si>
  <si>
    <t>2.2.26.4</t>
  </si>
  <si>
    <t>2.2.32.3</t>
  </si>
  <si>
    <t>2.2.33.1</t>
  </si>
  <si>
    <t>2.2.33.2</t>
  </si>
  <si>
    <t>2.2.33.3</t>
  </si>
  <si>
    <t>2.2.33.4</t>
  </si>
  <si>
    <t>2.2.34.1</t>
  </si>
  <si>
    <t>2.2.34.2</t>
  </si>
  <si>
    <t>2.2.41</t>
  </si>
  <si>
    <t>2.2.42</t>
  </si>
  <si>
    <t>Історія України та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</si>
  <si>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</si>
  <si>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</si>
  <si>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1.2.12.3</t>
  </si>
  <si>
    <t>1.2.13.1</t>
  </si>
  <si>
    <t>1.2.13.2</t>
  </si>
  <si>
    <t>1.2.14</t>
  </si>
  <si>
    <t>Здобувач вищої освіти повинен вибрати дисципліни обсягом 65 кредитів*</t>
  </si>
  <si>
    <t>разом з 133</t>
  </si>
  <si>
    <t>протокол № 10</t>
  </si>
  <si>
    <t>" 29  "  квітня       2021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</si>
</sst>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2"/>
      <color indexed="9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/>
      <bottom style="medium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3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77" fontId="6" fillId="0" borderId="0" xfId="54" applyNumberFormat="1" applyFont="1" applyFill="1" applyBorder="1" applyAlignment="1" applyProtection="1">
      <alignment vertical="center"/>
      <protection/>
    </xf>
    <xf numFmtId="177" fontId="24" fillId="0" borderId="0" xfId="54" applyNumberFormat="1" applyFont="1" applyFill="1" applyBorder="1" applyAlignment="1" applyProtection="1">
      <alignment vertical="center"/>
      <protection/>
    </xf>
    <xf numFmtId="179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34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vertical="center" wrapText="1"/>
      <protection/>
    </xf>
    <xf numFmtId="179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178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178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0" borderId="37" xfId="54" applyNumberFormat="1" applyFont="1" applyFill="1" applyBorder="1" applyAlignment="1" applyProtection="1">
      <alignment horizontal="center" vertical="center"/>
      <protection/>
    </xf>
    <xf numFmtId="0" fontId="6" fillId="0" borderId="38" xfId="54" applyNumberFormat="1" applyFont="1" applyFill="1" applyBorder="1" applyAlignment="1" applyProtection="1">
      <alignment horizontal="center" vertical="center"/>
      <protection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6" fontId="23" fillId="0" borderId="40" xfId="54" applyNumberFormat="1" applyFont="1" applyFill="1" applyBorder="1" applyAlignment="1">
      <alignment horizontal="center" vertical="center" wrapText="1"/>
      <protection/>
    </xf>
    <xf numFmtId="1" fontId="10" fillId="0" borderId="41" xfId="0" applyNumberFormat="1" applyFont="1" applyFill="1" applyBorder="1" applyAlignment="1">
      <alignment horizontal="center" vertical="center"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0" fontId="10" fillId="0" borderId="35" xfId="54" applyFont="1" applyFill="1" applyBorder="1" applyAlignment="1">
      <alignment horizontal="center" vertical="center" wrapText="1"/>
      <protection/>
    </xf>
    <xf numFmtId="0" fontId="10" fillId="0" borderId="39" xfId="54" applyFont="1" applyFill="1" applyBorder="1" applyAlignment="1">
      <alignment horizontal="center" vertical="center" wrapText="1"/>
      <protection/>
    </xf>
    <xf numFmtId="49" fontId="6" fillId="0" borderId="42" xfId="54" applyNumberFormat="1" applyFont="1" applyFill="1" applyBorder="1" applyAlignment="1">
      <alignment vertical="center" wrapText="1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176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43" xfId="54" applyNumberFormat="1" applyFont="1" applyFill="1" applyBorder="1" applyAlignment="1">
      <alignment vertical="center" wrapText="1"/>
      <protection/>
    </xf>
    <xf numFmtId="49" fontId="6" fillId="32" borderId="31" xfId="54" applyNumberFormat="1" applyFont="1" applyFill="1" applyBorder="1" applyAlignment="1">
      <alignment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>
      <alignment horizontal="left" vertical="center" wrapText="1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0" fontId="6" fillId="32" borderId="30" xfId="0" applyNumberFormat="1" applyFont="1" applyFill="1" applyBorder="1" applyAlignment="1" applyProtection="1">
      <alignment horizontal="left" vertical="center" wrapText="1"/>
      <protection/>
    </xf>
    <xf numFmtId="179" fontId="10" fillId="0" borderId="32" xfId="54" applyNumberFormat="1" applyFont="1" applyFill="1" applyBorder="1" applyAlignment="1" applyProtection="1">
      <alignment horizontal="center" vertical="center"/>
      <protection/>
    </xf>
    <xf numFmtId="179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44" xfId="54" applyNumberFormat="1" applyFont="1" applyFill="1" applyBorder="1" applyAlignment="1" applyProtection="1">
      <alignment horizontal="center" vertical="center"/>
      <protection/>
    </xf>
    <xf numFmtId="178" fontId="10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177" fontId="10" fillId="0" borderId="4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47" xfId="54" applyNumberFormat="1" applyFont="1" applyFill="1" applyBorder="1" applyAlignment="1">
      <alignment horizontal="center" vertical="center" wrapText="1"/>
      <protection/>
    </xf>
    <xf numFmtId="1" fontId="10" fillId="0" borderId="48" xfId="54" applyNumberFormat="1" applyFont="1" applyFill="1" applyBorder="1" applyAlignment="1">
      <alignment horizontal="center" vertical="center" wrapText="1"/>
      <protection/>
    </xf>
    <xf numFmtId="1" fontId="10" fillId="0" borderId="49" xfId="54" applyNumberFormat="1" applyFont="1" applyFill="1" applyBorder="1" applyAlignment="1">
      <alignment horizontal="center" vertical="center" wrapText="1"/>
      <protection/>
    </xf>
    <xf numFmtId="1" fontId="10" fillId="0" borderId="50" xfId="54" applyNumberFormat="1" applyFont="1" applyFill="1" applyBorder="1" applyAlignment="1">
      <alignment horizontal="center" vertical="center" wrapText="1"/>
      <protection/>
    </xf>
    <xf numFmtId="49" fontId="6" fillId="0" borderId="51" xfId="54" applyNumberFormat="1" applyFont="1" applyFill="1" applyBorder="1" applyAlignment="1">
      <alignment vertic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9" fontId="6" fillId="0" borderId="43" xfId="54" applyNumberFormat="1" applyFont="1" applyFill="1" applyBorder="1" applyAlignment="1" applyProtection="1">
      <alignment horizontal="center" vertical="center"/>
      <protection/>
    </xf>
    <xf numFmtId="178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45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1" fontId="6" fillId="0" borderId="33" xfId="54" applyNumberFormat="1" applyFont="1" applyFill="1" applyBorder="1" applyAlignment="1">
      <alignment horizontal="center" vertical="center"/>
      <protection/>
    </xf>
    <xf numFmtId="49" fontId="6" fillId="0" borderId="41" xfId="54" applyNumberFormat="1" applyFont="1" applyFill="1" applyBorder="1" applyAlignment="1">
      <alignment horizontal="center" vertical="center"/>
      <protection/>
    </xf>
    <xf numFmtId="49" fontId="6" fillId="0" borderId="39" xfId="54" applyNumberFormat="1" applyFont="1" applyFill="1" applyBorder="1" applyAlignment="1">
      <alignment horizontal="center" vertical="center"/>
      <protection/>
    </xf>
    <xf numFmtId="0" fontId="6" fillId="0" borderId="39" xfId="54" applyNumberFormat="1" applyFont="1" applyFill="1" applyBorder="1" applyAlignment="1">
      <alignment horizontal="center" vertical="center"/>
      <protection/>
    </xf>
    <xf numFmtId="178" fontId="6" fillId="0" borderId="41" xfId="54" applyNumberFormat="1" applyFont="1" applyFill="1" applyBorder="1" applyAlignment="1" applyProtection="1">
      <alignment horizontal="center" vertical="center"/>
      <protection/>
    </xf>
    <xf numFmtId="178" fontId="6" fillId="0" borderId="35" xfId="54" applyNumberFormat="1" applyFont="1" applyFill="1" applyBorder="1" applyAlignment="1" applyProtection="1">
      <alignment horizontal="center" vertical="center"/>
      <protection/>
    </xf>
    <xf numFmtId="178" fontId="6" fillId="0" borderId="34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35" xfId="54" applyNumberFormat="1" applyFont="1" applyFill="1" applyBorder="1" applyAlignment="1" applyProtection="1">
      <alignment horizontal="center" vertical="center"/>
      <protection/>
    </xf>
    <xf numFmtId="178" fontId="10" fillId="0" borderId="34" xfId="54" applyNumberFormat="1" applyFont="1" applyFill="1" applyBorder="1" applyAlignment="1" applyProtection="1">
      <alignment horizontal="center" vertical="center"/>
      <protection/>
    </xf>
    <xf numFmtId="176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78" fontId="10" fillId="0" borderId="41" xfId="54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center" vertical="center" wrapText="1"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46" xfId="54" applyNumberFormat="1" applyFont="1" applyFill="1" applyBorder="1" applyAlignment="1" applyProtection="1">
      <alignment horizontal="center" vertical="center"/>
      <protection/>
    </xf>
    <xf numFmtId="1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77" fontId="6" fillId="0" borderId="18" xfId="54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182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vertical="center" wrapText="1"/>
      <protection/>
    </xf>
    <xf numFmtId="182" fontId="6" fillId="0" borderId="30" xfId="54" applyNumberFormat="1" applyFont="1" applyFill="1" applyBorder="1" applyAlignment="1" applyProtection="1">
      <alignment horizontal="center" vertical="center"/>
      <protection/>
    </xf>
    <xf numFmtId="179" fontId="10" fillId="0" borderId="36" xfId="54" applyNumberFormat="1" applyFont="1" applyFill="1" applyBorder="1" applyAlignment="1" applyProtection="1">
      <alignment horizontal="center" vertical="center"/>
      <protection/>
    </xf>
    <xf numFmtId="177" fontId="24" fillId="33" borderId="0" xfId="54" applyNumberFormat="1" applyFont="1" applyFill="1" applyBorder="1" applyAlignment="1" applyProtection="1">
      <alignment vertical="center"/>
      <protection/>
    </xf>
    <xf numFmtId="177" fontId="6" fillId="33" borderId="0" xfId="54" applyNumberFormat="1" applyFont="1" applyFill="1" applyBorder="1" applyAlignment="1" applyProtection="1">
      <alignment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177" fontId="2" fillId="34" borderId="0" xfId="54" applyNumberFormat="1" applyFont="1" applyFill="1" applyBorder="1" applyAlignment="1" applyProtection="1">
      <alignment vertical="center"/>
      <protection/>
    </xf>
    <xf numFmtId="177" fontId="36" fillId="0" borderId="18" xfId="54" applyNumberFormat="1" applyFont="1" applyFill="1" applyBorder="1" applyAlignment="1" applyProtection="1">
      <alignment vertical="center"/>
      <protection/>
    </xf>
    <xf numFmtId="175" fontId="6" fillId="0" borderId="0" xfId="54" applyNumberFormat="1" applyFont="1" applyFill="1" applyBorder="1" applyAlignment="1" applyProtection="1">
      <alignment vertical="center"/>
      <protection/>
    </xf>
    <xf numFmtId="175" fontId="24" fillId="0" borderId="0" xfId="54" applyNumberFormat="1" applyFont="1" applyFill="1" applyBorder="1" applyAlignment="1" applyProtection="1">
      <alignment vertical="center"/>
      <protection/>
    </xf>
    <xf numFmtId="177" fontId="6" fillId="35" borderId="0" xfId="54" applyNumberFormat="1" applyFont="1" applyFill="1" applyBorder="1" applyAlignment="1" applyProtection="1">
      <alignment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47" xfId="54" applyNumberFormat="1" applyFont="1" applyFill="1" applyBorder="1" applyAlignment="1" applyProtection="1">
      <alignment horizontal="center" vertical="center"/>
      <protection/>
    </xf>
    <xf numFmtId="0" fontId="6" fillId="0" borderId="59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0" fontId="6" fillId="0" borderId="60" xfId="54" applyNumberFormat="1" applyFont="1" applyFill="1" applyBorder="1" applyAlignment="1" applyProtection="1">
      <alignment horizontal="center" vertical="center"/>
      <protection/>
    </xf>
    <xf numFmtId="0" fontId="10" fillId="0" borderId="47" xfId="54" applyNumberFormat="1" applyFont="1" applyFill="1" applyBorder="1" applyAlignment="1" applyProtection="1">
      <alignment horizontal="center" vertical="center"/>
      <protection/>
    </xf>
    <xf numFmtId="0" fontId="10" fillId="0" borderId="58" xfId="54" applyNumberFormat="1" applyFont="1" applyFill="1" applyBorder="1" applyAlignment="1" applyProtection="1">
      <alignment horizontal="center" vertical="center"/>
      <protection/>
    </xf>
    <xf numFmtId="0" fontId="10" fillId="0" borderId="46" xfId="54" applyNumberFormat="1" applyFont="1" applyFill="1" applyBorder="1" applyAlignment="1" applyProtection="1">
      <alignment horizontal="center" vertical="center"/>
      <protection/>
    </xf>
    <xf numFmtId="0" fontId="10" fillId="0" borderId="59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4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6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61" xfId="54" applyNumberFormat="1" applyFont="1" applyFill="1" applyBorder="1" applyAlignment="1" applyProtection="1">
      <alignment horizontal="center" vertical="center"/>
      <protection/>
    </xf>
    <xf numFmtId="49" fontId="6" fillId="0" borderId="43" xfId="54" applyNumberFormat="1" applyFont="1" applyFill="1" applyBorder="1" applyAlignment="1">
      <alignment vertical="center" wrapText="1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79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62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63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10" fillId="0" borderId="6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179" fontId="10" fillId="0" borderId="64" xfId="54" applyNumberFormat="1" applyFont="1" applyFill="1" applyBorder="1" applyAlignment="1" applyProtection="1">
      <alignment horizontal="center" vertical="center"/>
      <protection/>
    </xf>
    <xf numFmtId="0" fontId="10" fillId="0" borderId="6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76" fontId="10" fillId="0" borderId="67" xfId="54" applyNumberFormat="1" applyFont="1" applyFill="1" applyBorder="1" applyAlignment="1" applyProtection="1">
      <alignment horizontal="center" vertical="center"/>
      <protection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69" xfId="54" applyNumberFormat="1" applyFont="1" applyFill="1" applyBorder="1" applyAlignment="1" applyProtection="1">
      <alignment horizontal="center" vertical="center"/>
      <protection/>
    </xf>
    <xf numFmtId="176" fontId="10" fillId="0" borderId="70" xfId="54" applyNumberFormat="1" applyFont="1" applyFill="1" applyBorder="1" applyAlignment="1" applyProtection="1">
      <alignment horizontal="center" vertical="center"/>
      <protection/>
    </xf>
    <xf numFmtId="176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71" xfId="54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>
      <alignment horizontal="center" vertical="center" wrapText="1"/>
    </xf>
    <xf numFmtId="176" fontId="10" fillId="0" borderId="33" xfId="54" applyNumberFormat="1" applyFont="1" applyFill="1" applyBorder="1" applyAlignment="1" applyProtection="1">
      <alignment horizontal="center" vertical="center"/>
      <protection/>
    </xf>
    <xf numFmtId="176" fontId="10" fillId="0" borderId="37" xfId="54" applyNumberFormat="1" applyFont="1" applyFill="1" applyBorder="1" applyAlignment="1" applyProtection="1">
      <alignment horizontal="center" vertical="center"/>
      <protection/>
    </xf>
    <xf numFmtId="176" fontId="10" fillId="0" borderId="35" xfId="54" applyNumberFormat="1" applyFont="1" applyFill="1" applyBorder="1" applyAlignment="1" applyProtection="1">
      <alignment horizontal="center" vertical="center"/>
      <protection/>
    </xf>
    <xf numFmtId="1" fontId="10" fillId="0" borderId="39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6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76" fontId="10" fillId="0" borderId="40" xfId="54" applyNumberFormat="1" applyFont="1" applyFill="1" applyBorder="1" applyAlignment="1">
      <alignment horizontal="center" vertical="center" wrapText="1"/>
      <protection/>
    </xf>
    <xf numFmtId="1" fontId="10" fillId="0" borderId="74" xfId="54" applyNumberFormat="1" applyFont="1" applyFill="1" applyBorder="1" applyAlignment="1">
      <alignment horizontal="center" vertical="center" wrapText="1"/>
      <protection/>
    </xf>
    <xf numFmtId="178" fontId="6" fillId="0" borderId="66" xfId="54" applyNumberFormat="1" applyFont="1" applyFill="1" applyBorder="1" applyAlignment="1" applyProtection="1">
      <alignment horizontal="left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6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6" xfId="54" applyNumberFormat="1" applyFont="1" applyFill="1" applyBorder="1" applyAlignment="1" applyProtection="1">
      <alignment horizontal="center" vertical="center"/>
      <protection/>
    </xf>
    <xf numFmtId="175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6" fillId="0" borderId="14" xfId="54" applyNumberFormat="1" applyFont="1" applyFill="1" applyBorder="1" applyAlignment="1" applyProtection="1">
      <alignment horizontal="center" vertical="center"/>
      <protection/>
    </xf>
    <xf numFmtId="182" fontId="10" fillId="0" borderId="32" xfId="54" applyNumberFormat="1" applyFont="1" applyFill="1" applyBorder="1" applyAlignment="1" applyProtection="1">
      <alignment horizontal="center" vertical="center"/>
      <protection/>
    </xf>
    <xf numFmtId="179" fontId="10" fillId="0" borderId="18" xfId="54" applyNumberFormat="1" applyFont="1" applyFill="1" applyBorder="1" applyAlignment="1" applyProtection="1">
      <alignment horizontal="center" vertical="center"/>
      <protection/>
    </xf>
    <xf numFmtId="182" fontId="10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3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75" xfId="54" applyFont="1" applyFill="1" applyBorder="1" applyAlignment="1" applyProtection="1">
      <alignment horizontal="right" vertical="center"/>
      <protection/>
    </xf>
    <xf numFmtId="177" fontId="10" fillId="0" borderId="50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right" vertical="center"/>
      <protection/>
    </xf>
    <xf numFmtId="0" fontId="12" fillId="0" borderId="37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63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4" applyNumberFormat="1" applyFont="1" applyFill="1" applyBorder="1" applyAlignment="1" applyProtection="1">
      <alignment horizontal="left" vertical="center"/>
      <protection/>
    </xf>
    <xf numFmtId="177" fontId="6" fillId="0" borderId="37" xfId="54" applyNumberFormat="1" applyFont="1" applyFill="1" applyBorder="1" applyAlignment="1" applyProtection="1">
      <alignment vertical="center"/>
      <protection/>
    </xf>
    <xf numFmtId="177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37" xfId="54" applyNumberFormat="1" applyFont="1" applyFill="1" applyBorder="1" applyAlignment="1" applyProtection="1">
      <alignment horizontal="center" vertical="center" wrapText="1"/>
      <protection/>
    </xf>
    <xf numFmtId="177" fontId="27" fillId="0" borderId="37" xfId="54" applyNumberFormat="1" applyFont="1" applyFill="1" applyBorder="1" applyAlignment="1" applyProtection="1">
      <alignment horizontal="left"/>
      <protection/>
    </xf>
    <xf numFmtId="177" fontId="24" fillId="0" borderId="37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177" fontId="2" fillId="33" borderId="0" xfId="54" applyNumberFormat="1" applyFont="1" applyFill="1" applyBorder="1" applyAlignment="1" applyProtection="1">
      <alignment vertical="center"/>
      <protection/>
    </xf>
    <xf numFmtId="177" fontId="6" fillId="36" borderId="0" xfId="54" applyNumberFormat="1" applyFont="1" applyFill="1" applyBorder="1" applyAlignment="1" applyProtection="1">
      <alignment vertical="center"/>
      <protection/>
    </xf>
    <xf numFmtId="177" fontId="2" fillId="36" borderId="0" xfId="54" applyNumberFormat="1" applyFont="1" applyFill="1" applyBorder="1" applyAlignment="1" applyProtection="1">
      <alignment vertical="center"/>
      <protection/>
    </xf>
    <xf numFmtId="177" fontId="10" fillId="36" borderId="0" xfId="54" applyNumberFormat="1" applyFont="1" applyFill="1" applyBorder="1" applyAlignment="1" applyProtection="1">
      <alignment vertical="center"/>
      <protection/>
    </xf>
    <xf numFmtId="49" fontId="6" fillId="0" borderId="32" xfId="54" applyNumberFormat="1" applyFont="1" applyFill="1" applyBorder="1" applyAlignment="1">
      <alignment vertical="center" wrapText="1"/>
      <protection/>
    </xf>
    <xf numFmtId="49" fontId="6" fillId="0" borderId="41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77" fontId="6" fillId="0" borderId="34" xfId="54" applyNumberFormat="1" applyFont="1" applyFill="1" applyBorder="1" applyAlignment="1" applyProtection="1">
      <alignment horizontal="center" vertical="center" wrapText="1"/>
      <protection/>
    </xf>
    <xf numFmtId="176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76" xfId="54" applyNumberFormat="1" applyFont="1" applyFill="1" applyBorder="1" applyAlignment="1" applyProtection="1">
      <alignment horizontal="center" vertical="center"/>
      <protection/>
    </xf>
    <xf numFmtId="1" fontId="10" fillId="0" borderId="35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76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 vertical="center" wrapText="1"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 wrapText="1"/>
    </xf>
    <xf numFmtId="0" fontId="37" fillId="0" borderId="18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0" fontId="10" fillId="0" borderId="41" xfId="54" applyFont="1" applyFill="1" applyBorder="1" applyAlignment="1">
      <alignment horizontal="center" vertical="center" wrapText="1"/>
      <protection/>
    </xf>
    <xf numFmtId="0" fontId="6" fillId="0" borderId="77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77" fontId="6" fillId="0" borderId="45" xfId="54" applyNumberFormat="1" applyFont="1" applyFill="1" applyBorder="1" applyAlignment="1" applyProtection="1">
      <alignment horizontal="center" vertical="center"/>
      <protection/>
    </xf>
    <xf numFmtId="177" fontId="10" fillId="0" borderId="18" xfId="54" applyNumberFormat="1" applyFont="1" applyFill="1" applyBorder="1" applyAlignment="1" applyProtection="1">
      <alignment horizontal="center" vertical="center"/>
      <protection/>
    </xf>
    <xf numFmtId="177" fontId="36" fillId="0" borderId="0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5" fontId="36" fillId="0" borderId="0" xfId="54" applyNumberFormat="1" applyFont="1" applyFill="1" applyBorder="1" applyAlignment="1" applyProtection="1">
      <alignment vertical="center"/>
      <protection/>
    </xf>
    <xf numFmtId="49" fontId="6" fillId="0" borderId="43" xfId="54" applyNumberFormat="1" applyFont="1" applyFill="1" applyBorder="1" applyAlignment="1">
      <alignment horizontal="center" vertical="center" wrapText="1"/>
      <protection/>
    </xf>
    <xf numFmtId="178" fontId="6" fillId="0" borderId="78" xfId="54" applyNumberFormat="1" applyFont="1" applyFill="1" applyBorder="1" applyAlignment="1" applyProtection="1">
      <alignment horizontal="left" vertical="center" wrapText="1"/>
      <protection/>
    </xf>
    <xf numFmtId="178" fontId="6" fillId="0" borderId="38" xfId="54" applyNumberFormat="1" applyFont="1" applyFill="1" applyBorder="1" applyAlignment="1" applyProtection="1">
      <alignment horizontal="left" vertical="center" wrapText="1"/>
      <protection/>
    </xf>
    <xf numFmtId="175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23" xfId="54" applyNumberFormat="1" applyFont="1" applyFill="1" applyBorder="1" applyAlignment="1" applyProtection="1">
      <alignment horizontal="center" vertical="center"/>
      <protection/>
    </xf>
    <xf numFmtId="178" fontId="6" fillId="0" borderId="26" xfId="54" applyNumberFormat="1" applyFont="1" applyFill="1" applyBorder="1" applyAlignment="1" applyProtection="1">
      <alignment horizontal="center" vertical="center"/>
      <protection/>
    </xf>
    <xf numFmtId="178" fontId="6" fillId="0" borderId="23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6" xfId="54" applyNumberFormat="1" applyFont="1" applyFill="1" applyBorder="1" applyAlignment="1" applyProtection="1">
      <alignment horizontal="center" vertical="center"/>
      <protection/>
    </xf>
    <xf numFmtId="178" fontId="6" fillId="0" borderId="25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17" xfId="54" applyNumberFormat="1" applyFont="1" applyFill="1" applyBorder="1" applyAlignment="1" applyProtection="1">
      <alignment horizontal="center" vertical="center"/>
      <protection/>
    </xf>
    <xf numFmtId="182" fontId="10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79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37" fillId="0" borderId="23" xfId="54" applyFont="1" applyFill="1" applyBorder="1" applyAlignment="1">
      <alignment horizontal="center" vertical="center" wrapText="1"/>
      <protection/>
    </xf>
    <xf numFmtId="0" fontId="37" fillId="0" borderId="19" xfId="54" applyFont="1" applyFill="1" applyBorder="1" applyAlignment="1">
      <alignment horizontal="center" vertical="center" wrapText="1"/>
      <protection/>
    </xf>
    <xf numFmtId="0" fontId="37" fillId="0" borderId="38" xfId="54" applyFont="1" applyFill="1" applyBorder="1" applyAlignment="1">
      <alignment horizontal="center" vertical="center" wrapText="1"/>
      <protection/>
    </xf>
    <xf numFmtId="0" fontId="37" fillId="0" borderId="17" xfId="54" applyFont="1" applyFill="1" applyBorder="1" applyAlignment="1">
      <alignment horizontal="center" vertical="center" wrapText="1"/>
      <protection/>
    </xf>
    <xf numFmtId="176" fontId="23" fillId="0" borderId="58" xfId="54" applyNumberFormat="1" applyFont="1" applyFill="1" applyBorder="1" applyAlignment="1">
      <alignment horizontal="center" vertical="center" wrapText="1"/>
      <protection/>
    </xf>
    <xf numFmtId="1" fontId="23" fillId="0" borderId="58" xfId="54" applyNumberFormat="1" applyFont="1" applyFill="1" applyBorder="1" applyAlignment="1">
      <alignment horizontal="center" vertical="center" wrapText="1"/>
      <protection/>
    </xf>
    <xf numFmtId="1" fontId="23" fillId="0" borderId="20" xfId="54" applyNumberFormat="1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1" fontId="23" fillId="0" borderId="28" xfId="54" applyNumberFormat="1" applyFont="1" applyFill="1" applyBorder="1" applyAlignment="1">
      <alignment horizontal="center" vertical="center" wrapText="1"/>
      <protection/>
    </xf>
    <xf numFmtId="176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27" xfId="54" applyNumberFormat="1" applyFont="1" applyFill="1" applyBorder="1" applyAlignment="1">
      <alignment horizontal="center" vertical="center" wrapText="1"/>
      <protection/>
    </xf>
    <xf numFmtId="176" fontId="23" fillId="0" borderId="52" xfId="54" applyNumberFormat="1" applyFont="1" applyFill="1" applyBorder="1" applyAlignment="1">
      <alignment horizontal="center" vertical="center" wrapText="1"/>
      <protection/>
    </xf>
    <xf numFmtId="182" fontId="6" fillId="0" borderId="42" xfId="54" applyNumberFormat="1" applyFont="1" applyFill="1" applyBorder="1" applyAlignment="1" applyProtection="1">
      <alignment horizontal="center" vertical="center"/>
      <protection/>
    </xf>
    <xf numFmtId="176" fontId="10" fillId="0" borderId="60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45" xfId="54" applyNumberFormat="1" applyFont="1" applyFill="1" applyBorder="1" applyAlignment="1" applyProtection="1">
      <alignment horizontal="center" vertical="center"/>
      <protection/>
    </xf>
    <xf numFmtId="182" fontId="10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179" fontId="10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78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42" xfId="54" applyNumberFormat="1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49" fontId="6" fillId="32" borderId="43" xfId="54" applyNumberFormat="1" applyFont="1" applyFill="1" applyBorder="1" applyAlignment="1">
      <alignment horizontal="right" vertical="center" wrapText="1"/>
      <protection/>
    </xf>
    <xf numFmtId="0" fontId="37" fillId="0" borderId="11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74" fontId="10" fillId="0" borderId="45" xfId="54" applyNumberFormat="1" applyFont="1" applyFill="1" applyBorder="1" applyAlignment="1">
      <alignment horizontal="center" vertical="center" wrapText="1"/>
      <protection/>
    </xf>
    <xf numFmtId="174" fontId="10" fillId="0" borderId="63" xfId="54" applyNumberFormat="1" applyFont="1" applyFill="1" applyBorder="1" applyAlignment="1">
      <alignment horizontal="center" vertical="center" wrapText="1"/>
      <protection/>
    </xf>
    <xf numFmtId="177" fontId="37" fillId="0" borderId="10" xfId="54" applyNumberFormat="1" applyFont="1" applyFill="1" applyBorder="1" applyAlignment="1" applyProtection="1">
      <alignment horizontal="center" vertical="center"/>
      <protection/>
    </xf>
    <xf numFmtId="176" fontId="36" fillId="0" borderId="0" xfId="54" applyNumberFormat="1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74" xfId="54" applyNumberFormat="1" applyFont="1" applyFill="1" applyBorder="1" applyAlignment="1">
      <alignment horizontal="center" vertical="center" wrapText="1"/>
      <protection/>
    </xf>
    <xf numFmtId="1" fontId="10" fillId="0" borderId="58" xfId="54" applyNumberFormat="1" applyFont="1" applyFill="1" applyBorder="1" applyAlignment="1">
      <alignment horizontal="center" vertical="center" wrapText="1"/>
      <protection/>
    </xf>
    <xf numFmtId="0" fontId="10" fillId="0" borderId="79" xfId="0" applyFont="1" applyFill="1" applyBorder="1" applyAlignment="1">
      <alignment horizontal="center" vertical="center" wrapText="1"/>
    </xf>
    <xf numFmtId="1" fontId="10" fillId="0" borderId="81" xfId="54" applyNumberFormat="1" applyFont="1" applyFill="1" applyBorder="1" applyAlignment="1">
      <alignment horizontal="center" vertical="center" wrapText="1"/>
      <protection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38" fillId="0" borderId="44" xfId="0" applyNumberFormat="1" applyFont="1" applyFill="1" applyBorder="1" applyAlignment="1" applyProtection="1">
      <alignment horizontal="center" vertical="center"/>
      <protection/>
    </xf>
    <xf numFmtId="49" fontId="38" fillId="0" borderId="62" xfId="0" applyNumberFormat="1" applyFont="1" applyFill="1" applyBorder="1" applyAlignment="1" applyProtection="1">
      <alignment horizontal="center" vertical="center"/>
      <protection/>
    </xf>
    <xf numFmtId="49" fontId="38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32" xfId="54" applyNumberFormat="1" applyFont="1" applyFill="1" applyBorder="1" applyAlignment="1">
      <alignment horizontal="center" vertical="center" wrapText="1"/>
      <protection/>
    </xf>
    <xf numFmtId="176" fontId="10" fillId="0" borderId="82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6" xfId="54" applyFont="1" applyFill="1" applyBorder="1" applyAlignment="1">
      <alignment horizontal="center" vertical="center" wrapText="1"/>
      <protection/>
    </xf>
    <xf numFmtId="177" fontId="24" fillId="33" borderId="83" xfId="54" applyNumberFormat="1" applyFont="1" applyFill="1" applyBorder="1" applyAlignment="1" applyProtection="1">
      <alignment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>
      <alignment horizontal="center" vertical="center"/>
    </xf>
    <xf numFmtId="0" fontId="25" fillId="0" borderId="87" xfId="0" applyNumberFormat="1" applyFont="1" applyFill="1" applyBorder="1" applyAlignment="1" applyProtection="1">
      <alignment horizontal="center" vertical="center"/>
      <protection/>
    </xf>
    <xf numFmtId="176" fontId="10" fillId="0" borderId="88" xfId="0" applyNumberFormat="1" applyFont="1" applyFill="1" applyBorder="1" applyAlignment="1" applyProtection="1">
      <alignment horizontal="center" vertical="center"/>
      <protection/>
    </xf>
    <xf numFmtId="1" fontId="10" fillId="0" borderId="89" xfId="0" applyNumberFormat="1" applyFont="1" applyFill="1" applyBorder="1" applyAlignment="1" applyProtection="1">
      <alignment horizontal="center" vertical="center"/>
      <protection/>
    </xf>
    <xf numFmtId="0" fontId="6" fillId="0" borderId="90" xfId="0" applyNumberFormat="1" applyFont="1" applyFill="1" applyBorder="1" applyAlignment="1">
      <alignment horizontal="center" vertical="center" wrapText="1"/>
    </xf>
    <xf numFmtId="0" fontId="6" fillId="0" borderId="85" xfId="0" applyNumberFormat="1" applyFont="1" applyFill="1" applyBorder="1" applyAlignment="1">
      <alignment horizontal="center" vertical="center" wrapText="1"/>
    </xf>
    <xf numFmtId="0" fontId="6" fillId="0" borderId="91" xfId="0" applyNumberFormat="1" applyFont="1" applyFill="1" applyBorder="1" applyAlignment="1">
      <alignment horizontal="center" vertical="center" wrapText="1"/>
    </xf>
    <xf numFmtId="0" fontId="6" fillId="0" borderId="84" xfId="0" applyNumberFormat="1" applyFont="1" applyFill="1" applyBorder="1" applyAlignment="1">
      <alignment horizontal="center" vertical="center" wrapText="1"/>
    </xf>
    <xf numFmtId="0" fontId="6" fillId="0" borderId="92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right" vertical="center" wrapText="1"/>
    </xf>
    <xf numFmtId="0" fontId="6" fillId="0" borderId="85" xfId="0" applyNumberFormat="1" applyFont="1" applyFill="1" applyBorder="1" applyAlignment="1">
      <alignment horizontal="center" vertical="center"/>
    </xf>
    <xf numFmtId="0" fontId="25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89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wrapText="1"/>
    </xf>
    <xf numFmtId="176" fontId="6" fillId="32" borderId="96" xfId="0" applyNumberFormat="1" applyFont="1" applyFill="1" applyBorder="1" applyAlignment="1" applyProtection="1">
      <alignment horizontal="center" vertical="center"/>
      <protection/>
    </xf>
    <xf numFmtId="176" fontId="10" fillId="32" borderId="88" xfId="0" applyNumberFormat="1" applyFont="1" applyFill="1" applyBorder="1" applyAlignment="1" applyProtection="1">
      <alignment horizontal="center" vertical="center"/>
      <protection/>
    </xf>
    <xf numFmtId="0" fontId="10" fillId="0" borderId="95" xfId="0" applyFont="1" applyFill="1" applyBorder="1" applyAlignment="1">
      <alignment horizontal="center" vertical="center" wrapText="1"/>
    </xf>
    <xf numFmtId="176" fontId="10" fillId="0" borderId="97" xfId="0" applyNumberFormat="1" applyFont="1" applyFill="1" applyBorder="1" applyAlignment="1" applyProtection="1">
      <alignment horizontal="center" vertical="center"/>
      <protection/>
    </xf>
    <xf numFmtId="1" fontId="10" fillId="0" borderId="85" xfId="0" applyNumberFormat="1" applyFont="1" applyFill="1" applyBorder="1" applyAlignment="1">
      <alignment horizontal="center" vertical="center"/>
    </xf>
    <xf numFmtId="0" fontId="10" fillId="0" borderId="85" xfId="0" applyNumberFormat="1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25" fillId="0" borderId="100" xfId="0" applyNumberFormat="1" applyFont="1" applyFill="1" applyBorder="1" applyAlignment="1" applyProtection="1">
      <alignment horizontal="center" vertical="center"/>
      <protection/>
    </xf>
    <xf numFmtId="176" fontId="10" fillId="32" borderId="97" xfId="0" applyNumberFormat="1" applyFont="1" applyFill="1" applyBorder="1" applyAlignment="1" applyProtection="1">
      <alignment horizontal="center" vertical="center"/>
      <protection/>
    </xf>
    <xf numFmtId="174" fontId="10" fillId="0" borderId="99" xfId="0" applyNumberFormat="1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176" fontId="6" fillId="0" borderId="101" xfId="0" applyNumberFormat="1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176" fontId="6" fillId="32" borderId="88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32" borderId="99" xfId="0" applyFont="1" applyFill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 wrapText="1"/>
    </xf>
    <xf numFmtId="0" fontId="6" fillId="0" borderId="84" xfId="0" applyNumberFormat="1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 applyProtection="1">
      <alignment horizontal="center" vertical="center"/>
      <protection/>
    </xf>
    <xf numFmtId="1" fontId="6" fillId="0" borderId="85" xfId="0" applyNumberFormat="1" applyFont="1" applyFill="1" applyBorder="1" applyAlignment="1">
      <alignment horizontal="center" vertical="center"/>
    </xf>
    <xf numFmtId="176" fontId="6" fillId="32" borderId="104" xfId="0" applyNumberFormat="1" applyFont="1" applyFill="1" applyBorder="1" applyAlignment="1" applyProtection="1">
      <alignment horizontal="center" vertical="center"/>
      <protection/>
    </xf>
    <xf numFmtId="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25" fillId="0" borderId="107" xfId="0" applyNumberFormat="1" applyFont="1" applyFill="1" applyBorder="1" applyAlignment="1" applyProtection="1">
      <alignment horizontal="center" vertical="center"/>
      <protection/>
    </xf>
    <xf numFmtId="176" fontId="10" fillId="32" borderId="38" xfId="0" applyNumberFormat="1" applyFont="1" applyFill="1" applyBorder="1" applyAlignment="1" applyProtection="1">
      <alignment horizontal="center" vertical="center"/>
      <protection/>
    </xf>
    <xf numFmtId="0" fontId="10" fillId="32" borderId="106" xfId="0" applyFont="1" applyFill="1" applyBorder="1" applyAlignment="1">
      <alignment horizontal="center" vertical="center" wrapText="1"/>
    </xf>
    <xf numFmtId="0" fontId="10" fillId="32" borderId="107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49" fontId="6" fillId="0" borderId="108" xfId="0" applyNumberFormat="1" applyFont="1" applyFill="1" applyBorder="1" applyAlignment="1">
      <alignment horizontal="left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25" fillId="0" borderId="110" xfId="0" applyNumberFormat="1" applyFont="1" applyFill="1" applyBorder="1" applyAlignment="1" applyProtection="1">
      <alignment horizontal="center" vertical="center"/>
      <protection/>
    </xf>
    <xf numFmtId="176" fontId="10" fillId="32" borderId="111" xfId="0" applyNumberFormat="1" applyFont="1" applyFill="1" applyBorder="1" applyAlignment="1" applyProtection="1">
      <alignment horizontal="center" vertical="center"/>
      <protection/>
    </xf>
    <xf numFmtId="0" fontId="10" fillId="32" borderId="108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32" borderId="85" xfId="0" applyFont="1" applyFill="1" applyBorder="1" applyAlignment="1">
      <alignment horizontal="center" vertical="center" wrapText="1"/>
    </xf>
    <xf numFmtId="0" fontId="6" fillId="32" borderId="84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107" xfId="0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1" fontId="10" fillId="0" borderId="99" xfId="0" applyNumberFormat="1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176" fontId="10" fillId="32" borderId="32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>
      <alignment horizontal="center" vertical="center"/>
    </xf>
    <xf numFmtId="176" fontId="10" fillId="32" borderId="113" xfId="0" applyNumberFormat="1" applyFont="1" applyFill="1" applyBorder="1" applyAlignment="1" applyProtection="1">
      <alignment horizontal="center" vertical="center"/>
      <protection/>
    </xf>
    <xf numFmtId="1" fontId="10" fillId="32" borderId="106" xfId="0" applyNumberFormat="1" applyFont="1" applyFill="1" applyBorder="1" applyAlignment="1">
      <alignment horizontal="center" vertical="center" wrapText="1"/>
    </xf>
    <xf numFmtId="0" fontId="10" fillId="32" borderId="114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49" fontId="38" fillId="0" borderId="30" xfId="54" applyNumberFormat="1" applyFont="1" applyFill="1" applyBorder="1" applyAlignment="1">
      <alignment horizontal="left" vertical="center" wrapText="1"/>
      <protection/>
    </xf>
    <xf numFmtId="177" fontId="38" fillId="0" borderId="17" xfId="54" applyNumberFormat="1" applyFont="1" applyFill="1" applyBorder="1" applyAlignment="1" applyProtection="1">
      <alignment horizontal="center" vertical="center"/>
      <protection/>
    </xf>
    <xf numFmtId="0" fontId="38" fillId="0" borderId="18" xfId="54" applyFont="1" applyFill="1" applyBorder="1" applyAlignment="1">
      <alignment horizontal="center" vertical="center" wrapText="1"/>
      <protection/>
    </xf>
    <xf numFmtId="0" fontId="38" fillId="0" borderId="19" xfId="54" applyFont="1" applyFill="1" applyBorder="1" applyAlignment="1">
      <alignment horizontal="center" vertical="center" wrapText="1"/>
      <protection/>
    </xf>
    <xf numFmtId="179" fontId="30" fillId="0" borderId="36" xfId="54" applyNumberFormat="1" applyFont="1" applyFill="1" applyBorder="1" applyAlignment="1" applyProtection="1">
      <alignment horizontal="center" vertical="center"/>
      <protection/>
    </xf>
    <xf numFmtId="0" fontId="30" fillId="0" borderId="18" xfId="54" applyFont="1" applyFill="1" applyBorder="1" applyAlignment="1">
      <alignment horizontal="center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38" fillId="0" borderId="17" xfId="54" applyFont="1" applyFill="1" applyBorder="1" applyAlignment="1">
      <alignment horizontal="center" vertical="center" wrapText="1"/>
      <protection/>
    </xf>
    <xf numFmtId="49" fontId="6" fillId="0" borderId="116" xfId="0" applyNumberFormat="1" applyFont="1" applyFill="1" applyBorder="1" applyAlignment="1">
      <alignment horizontal="right" vertical="center" wrapText="1"/>
    </xf>
    <xf numFmtId="49" fontId="6" fillId="0" borderId="103" xfId="0" applyNumberFormat="1" applyFont="1" applyFill="1" applyBorder="1" applyAlignment="1">
      <alignment horizontal="left" vertical="center" wrapText="1"/>
    </xf>
    <xf numFmtId="177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49" fontId="6" fillId="0" borderId="94" xfId="0" applyNumberFormat="1" applyFont="1" applyFill="1" applyBorder="1" applyAlignment="1">
      <alignment vertical="center" wrapText="1"/>
    </xf>
    <xf numFmtId="49" fontId="6" fillId="0" borderId="117" xfId="0" applyNumberFormat="1" applyFont="1" applyFill="1" applyBorder="1" applyAlignment="1">
      <alignment horizontal="left" vertical="center" wrapText="1"/>
    </xf>
    <xf numFmtId="176" fontId="10" fillId="32" borderId="118" xfId="0" applyNumberFormat="1" applyFont="1" applyFill="1" applyBorder="1" applyAlignment="1" applyProtection="1">
      <alignment horizontal="center" vertical="center"/>
      <protection/>
    </xf>
    <xf numFmtId="1" fontId="10" fillId="32" borderId="85" xfId="0" applyNumberFormat="1" applyFont="1" applyFill="1" applyBorder="1" applyAlignment="1">
      <alignment horizontal="center" vertical="center"/>
    </xf>
    <xf numFmtId="0" fontId="10" fillId="32" borderId="85" xfId="0" applyNumberFormat="1" applyFont="1" applyFill="1" applyBorder="1" applyAlignment="1">
      <alignment horizontal="center" vertical="center"/>
    </xf>
    <xf numFmtId="0" fontId="10" fillId="32" borderId="95" xfId="0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94" xfId="0" applyFont="1" applyFill="1" applyBorder="1" applyAlignment="1">
      <alignment horizontal="right" vertical="center" wrapText="1"/>
    </xf>
    <xf numFmtId="0" fontId="40" fillId="0" borderId="117" xfId="0" applyFont="1" applyFill="1" applyBorder="1" applyAlignment="1">
      <alignment horizontal="left" vertical="center" wrapText="1"/>
    </xf>
    <xf numFmtId="0" fontId="25" fillId="32" borderId="92" xfId="0" applyNumberFormat="1" applyFont="1" applyFill="1" applyBorder="1" applyAlignment="1" applyProtection="1">
      <alignment horizontal="center" vertical="center"/>
      <protection/>
    </xf>
    <xf numFmtId="176" fontId="10" fillId="32" borderId="37" xfId="0" applyNumberFormat="1" applyFont="1" applyFill="1" applyBorder="1" applyAlignment="1" applyProtection="1">
      <alignment horizontal="center" vertical="center"/>
      <protection/>
    </xf>
    <xf numFmtId="0" fontId="10" fillId="32" borderId="85" xfId="0" applyFont="1" applyFill="1" applyBorder="1" applyAlignment="1">
      <alignment horizontal="center" vertical="center" wrapText="1"/>
    </xf>
    <xf numFmtId="0" fontId="10" fillId="32" borderId="92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6" fillId="0" borderId="94" xfId="0" applyFont="1" applyFill="1" applyBorder="1" applyAlignment="1">
      <alignment horizontal="left" vertical="center" wrapText="1"/>
    </xf>
    <xf numFmtId="49" fontId="6" fillId="0" borderId="119" xfId="0" applyNumberFormat="1" applyFont="1" applyFill="1" applyBorder="1" applyAlignment="1">
      <alignment horizontal="left" vertical="center" wrapText="1"/>
    </xf>
    <xf numFmtId="176" fontId="35" fillId="0" borderId="0" xfId="54" applyNumberFormat="1" applyFont="1" applyFill="1" applyBorder="1" applyAlignment="1">
      <alignment horizontal="center" vertical="center" wrapText="1"/>
      <protection/>
    </xf>
    <xf numFmtId="179" fontId="10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2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 wrapText="1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10" fillId="0" borderId="79" xfId="54" applyNumberFormat="1" applyFont="1" applyFill="1" applyBorder="1" applyAlignment="1" applyProtection="1">
      <alignment horizontal="center" vertical="center"/>
      <protection/>
    </xf>
    <xf numFmtId="49" fontId="6" fillId="0" borderId="120" xfId="0" applyNumberFormat="1" applyFont="1" applyFill="1" applyBorder="1" applyAlignment="1">
      <alignment vertical="center" wrapText="1"/>
    </xf>
    <xf numFmtId="49" fontId="6" fillId="0" borderId="43" xfId="54" applyNumberFormat="1" applyFont="1" applyFill="1" applyBorder="1" applyAlignment="1">
      <alignment horizontal="right" vertical="center" wrapText="1"/>
      <protection/>
    </xf>
    <xf numFmtId="176" fontId="6" fillId="32" borderId="96" xfId="0" applyNumberFormat="1" applyFont="1" applyFill="1" applyBorder="1" applyAlignment="1">
      <alignment horizontal="center" vertical="center"/>
    </xf>
    <xf numFmtId="1" fontId="6" fillId="0" borderId="121" xfId="0" applyNumberFormat="1" applyFont="1" applyBorder="1" applyAlignment="1">
      <alignment horizontal="center" vertical="center"/>
    </xf>
    <xf numFmtId="174" fontId="6" fillId="0" borderId="103" xfId="0" applyNumberFormat="1" applyFont="1" applyBorder="1" applyAlignment="1">
      <alignment horizontal="center" vertical="center" wrapText="1"/>
    </xf>
    <xf numFmtId="1" fontId="6" fillId="0" borderId="85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 wrapText="1"/>
    </xf>
    <xf numFmtId="174" fontId="6" fillId="0" borderId="94" xfId="0" applyNumberFormat="1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177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179" fontId="10" fillId="0" borderId="44" xfId="54" applyNumberFormat="1" applyFont="1" applyFill="1" applyBorder="1" applyAlignment="1" applyProtection="1">
      <alignment horizontal="center" vertical="center"/>
      <protection/>
    </xf>
    <xf numFmtId="49" fontId="6" fillId="32" borderId="76" xfId="0" applyNumberFormat="1" applyFont="1" applyFill="1" applyBorder="1" applyAlignment="1" applyProtection="1">
      <alignment horizontal="left" vertical="center"/>
      <protection locked="0"/>
    </xf>
    <xf numFmtId="49" fontId="6" fillId="0" borderId="26" xfId="54" applyNumberFormat="1" applyFont="1" applyFill="1" applyBorder="1" applyAlignment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187" fontId="6" fillId="32" borderId="18" xfId="0" applyNumberFormat="1" applyFont="1" applyFill="1" applyBorder="1" applyAlignment="1" applyProtection="1">
      <alignment horizontal="center" vertical="center"/>
      <protection locked="0"/>
    </xf>
    <xf numFmtId="187" fontId="6" fillId="32" borderId="23" xfId="0" applyNumberFormat="1" applyFont="1" applyFill="1" applyBorder="1" applyAlignment="1" applyProtection="1">
      <alignment horizontal="center" vertical="center"/>
      <protection locked="0"/>
    </xf>
    <xf numFmtId="176" fontId="10" fillId="32" borderId="44" xfId="55" applyNumberFormat="1" applyFont="1" applyFill="1" applyBorder="1" applyAlignment="1" applyProtection="1">
      <alignment horizontal="center" vertical="center"/>
      <protection locked="0"/>
    </xf>
    <xf numFmtId="0" fontId="10" fillId="32" borderId="44" xfId="0" applyFont="1" applyFill="1" applyBorder="1" applyAlignment="1">
      <alignment horizontal="center" vertical="center" wrapText="1"/>
    </xf>
    <xf numFmtId="174" fontId="10" fillId="32" borderId="17" xfId="0" applyNumberFormat="1" applyFont="1" applyFill="1" applyBorder="1" applyAlignment="1">
      <alignment horizontal="center" vertical="center" wrapText="1"/>
    </xf>
    <xf numFmtId="174" fontId="10" fillId="32" borderId="23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1" fontId="10" fillId="32" borderId="44" xfId="55" applyNumberFormat="1" applyFont="1" applyFill="1" applyBorder="1" applyAlignment="1" applyProtection="1">
      <alignment horizontal="center" vertical="center"/>
      <protection locked="0"/>
    </xf>
    <xf numFmtId="1" fontId="10" fillId="32" borderId="17" xfId="55" applyNumberFormat="1" applyFont="1" applyFill="1" applyBorder="1" applyAlignment="1" applyProtection="1">
      <alignment horizontal="center" vertical="center"/>
      <protection locked="0"/>
    </xf>
    <xf numFmtId="1" fontId="10" fillId="32" borderId="18" xfId="55" applyNumberFormat="1" applyFont="1" applyFill="1" applyBorder="1" applyAlignment="1" applyProtection="1">
      <alignment horizontal="center" vertical="center"/>
      <protection locked="0"/>
    </xf>
    <xf numFmtId="1" fontId="10" fillId="32" borderId="23" xfId="55" applyNumberFormat="1" applyFont="1" applyFill="1" applyBorder="1" applyAlignment="1" applyProtection="1">
      <alignment horizontal="center" vertical="center"/>
      <protection locked="0"/>
    </xf>
    <xf numFmtId="49" fontId="6" fillId="32" borderId="30" xfId="55" applyNumberFormat="1" applyFont="1" applyFill="1" applyBorder="1" applyAlignment="1" applyProtection="1">
      <alignment horizontal="right" vertical="center" wrapText="1"/>
      <protection locked="0"/>
    </xf>
    <xf numFmtId="176" fontId="6" fillId="32" borderId="44" xfId="55" applyNumberFormat="1" applyFont="1" applyFill="1" applyBorder="1" applyAlignment="1" applyProtection="1">
      <alignment horizontal="center" vertical="center"/>
      <protection locked="0"/>
    </xf>
    <xf numFmtId="0" fontId="6" fillId="32" borderId="44" xfId="0" applyFont="1" applyFill="1" applyBorder="1" applyAlignment="1">
      <alignment horizontal="center" vertical="center" wrapText="1"/>
    </xf>
    <xf numFmtId="174" fontId="6" fillId="32" borderId="17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32" borderId="23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25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32" borderId="23" xfId="0" applyNumberFormat="1" applyFont="1" applyFill="1" applyBorder="1" applyAlignment="1" applyProtection="1">
      <alignment horizontal="center" vertical="center"/>
      <protection locked="0"/>
    </xf>
    <xf numFmtId="187" fontId="10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 wrapText="1"/>
    </xf>
    <xf numFmtId="174" fontId="10" fillId="0" borderId="17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32" borderId="26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NumberFormat="1" applyFont="1" applyFill="1" applyBorder="1" applyAlignment="1" applyProtection="1">
      <alignment horizontal="center" vertical="center"/>
      <protection locked="0"/>
    </xf>
    <xf numFmtId="0" fontId="6" fillId="32" borderId="23" xfId="55" applyNumberFormat="1" applyFont="1" applyFill="1" applyBorder="1" applyAlignment="1" applyProtection="1">
      <alignment horizontal="center" vertical="center"/>
      <protection locked="0"/>
    </xf>
    <xf numFmtId="187" fontId="6" fillId="32" borderId="26" xfId="0" applyNumberFormat="1" applyFont="1" applyFill="1" applyBorder="1" applyAlignment="1" applyProtection="1">
      <alignment horizontal="center" vertical="center"/>
      <protection locked="0"/>
    </xf>
    <xf numFmtId="176" fontId="6" fillId="32" borderId="44" xfId="0" applyNumberFormat="1" applyFont="1" applyFill="1" applyBorder="1" applyAlignment="1" applyProtection="1">
      <alignment horizontal="center" vertical="center"/>
      <protection locked="0"/>
    </xf>
    <xf numFmtId="0" fontId="6" fillId="32" borderId="26" xfId="0" applyNumberFormat="1" applyFont="1" applyFill="1" applyBorder="1" applyAlignment="1" applyProtection="1">
      <alignment horizontal="center" vertical="center"/>
      <protection locked="0"/>
    </xf>
    <xf numFmtId="0" fontId="6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NumberFormat="1" applyFont="1" applyFill="1" applyBorder="1" applyAlignment="1" applyProtection="1">
      <alignment horizontal="center" vertical="center"/>
      <protection locked="0"/>
    </xf>
    <xf numFmtId="174" fontId="10" fillId="32" borderId="18" xfId="0" applyNumberFormat="1" applyFont="1" applyFill="1" applyBorder="1" applyAlignment="1">
      <alignment horizontal="center" vertical="center" wrapText="1"/>
    </xf>
    <xf numFmtId="1" fontId="41" fillId="32" borderId="18" xfId="55" applyNumberFormat="1" applyFont="1" applyFill="1" applyBorder="1" applyAlignment="1" applyProtection="1">
      <alignment horizontal="center" vertical="center"/>
      <protection locked="0"/>
    </xf>
    <xf numFmtId="49" fontId="6" fillId="0" borderId="76" xfId="0" applyNumberFormat="1" applyFont="1" applyFill="1" applyBorder="1" applyAlignment="1" applyProtection="1">
      <alignment horizontal="left" vertical="center"/>
      <protection locked="0"/>
    </xf>
    <xf numFmtId="49" fontId="6" fillId="0" borderId="30" xfId="55" applyNumberFormat="1" applyFont="1" applyFill="1" applyBorder="1" applyAlignment="1" applyProtection="1">
      <alignment horizontal="right" vertical="center" wrapText="1"/>
      <protection locked="0"/>
    </xf>
    <xf numFmtId="174" fontId="6" fillId="32" borderId="83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37" xfId="0" applyNumberFormat="1" applyFont="1" applyFill="1" applyBorder="1" applyAlignment="1" applyProtection="1">
      <alignment vertical="center"/>
      <protection/>
    </xf>
    <xf numFmtId="174" fontId="6" fillId="37" borderId="0" xfId="0" applyNumberFormat="1" applyFont="1" applyFill="1" applyBorder="1" applyAlignment="1" applyProtection="1">
      <alignment vertical="center"/>
      <protection/>
    </xf>
    <xf numFmtId="174" fontId="10" fillId="37" borderId="0" xfId="0" applyNumberFormat="1" applyFont="1" applyFill="1" applyBorder="1" applyAlignment="1" applyProtection="1">
      <alignment horizontal="center" vertical="center"/>
      <protection/>
    </xf>
    <xf numFmtId="0" fontId="10" fillId="37" borderId="0" xfId="0" applyFont="1" applyFill="1" applyBorder="1" applyAlignment="1" applyProtection="1">
      <alignment horizontal="right" vertical="center"/>
      <protection/>
    </xf>
    <xf numFmtId="174" fontId="6" fillId="37" borderId="88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right" vertical="center" wrapText="1"/>
      <protection/>
    </xf>
    <xf numFmtId="178" fontId="6" fillId="0" borderId="38" xfId="54" applyNumberFormat="1" applyFont="1" applyFill="1" applyBorder="1" applyAlignment="1" applyProtection="1">
      <alignment horizontal="right" vertical="center" wrapText="1"/>
      <protection/>
    </xf>
    <xf numFmtId="49" fontId="6" fillId="32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32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0" applyNumberFormat="1" applyFont="1" applyFill="1" applyBorder="1" applyAlignment="1">
      <alignment vertical="center" wrapText="1"/>
    </xf>
    <xf numFmtId="49" fontId="6" fillId="32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32" borderId="32" xfId="0" applyNumberFormat="1" applyFont="1" applyFill="1" applyBorder="1" applyAlignment="1" applyProtection="1">
      <alignment horizontal="left" vertical="center"/>
      <protection locked="0"/>
    </xf>
    <xf numFmtId="49" fontId="6" fillId="0" borderId="32" xfId="0" applyNumberFormat="1" applyFont="1" applyFill="1" applyBorder="1" applyAlignment="1">
      <alignment vertical="center" wrapText="1"/>
    </xf>
    <xf numFmtId="49" fontId="6" fillId="32" borderId="83" xfId="0" applyNumberFormat="1" applyFont="1" applyFill="1" applyBorder="1" applyAlignment="1" applyProtection="1">
      <alignment horizontal="left" vertical="center"/>
      <protection locked="0"/>
    </xf>
    <xf numFmtId="176" fontId="10" fillId="32" borderId="79" xfId="55" applyNumberFormat="1" applyFont="1" applyFill="1" applyBorder="1" applyAlignment="1" applyProtection="1">
      <alignment horizontal="center" vertical="center"/>
      <protection locked="0"/>
    </xf>
    <xf numFmtId="174" fontId="10" fillId="0" borderId="33" xfId="0" applyNumberFormat="1" applyFont="1" applyFill="1" applyBorder="1" applyAlignment="1">
      <alignment horizontal="center" vertical="center" wrapText="1"/>
    </xf>
    <xf numFmtId="0" fontId="30" fillId="0" borderId="26" xfId="54" applyFont="1" applyFill="1" applyBorder="1" applyAlignment="1">
      <alignment horizontal="center" vertical="center" wrapText="1"/>
      <protection/>
    </xf>
    <xf numFmtId="1" fontId="10" fillId="0" borderId="94" xfId="0" applyNumberFormat="1" applyFont="1" applyFill="1" applyBorder="1" applyAlignment="1" applyProtection="1">
      <alignment horizontal="center" vertical="center"/>
      <protection/>
    </xf>
    <xf numFmtId="174" fontId="6" fillId="0" borderId="94" xfId="0" applyNumberFormat="1" applyFont="1" applyFill="1" applyBorder="1" applyAlignment="1">
      <alignment horizontal="center" vertical="center" wrapText="1"/>
    </xf>
    <xf numFmtId="174" fontId="10" fillId="0" borderId="93" xfId="0" applyNumberFormat="1" applyFont="1" applyFill="1" applyBorder="1" applyAlignment="1">
      <alignment horizontal="center" vertical="center" wrapText="1"/>
    </xf>
    <xf numFmtId="174" fontId="10" fillId="0" borderId="103" xfId="0" applyNumberFormat="1" applyFont="1" applyFill="1" applyBorder="1" applyAlignment="1">
      <alignment horizontal="center" vertical="center" wrapText="1"/>
    </xf>
    <xf numFmtId="174" fontId="6" fillId="0" borderId="103" xfId="0" applyNumberFormat="1" applyFont="1" applyFill="1" applyBorder="1" applyAlignment="1">
      <alignment horizontal="center" vertical="center" wrapText="1"/>
    </xf>
    <xf numFmtId="174" fontId="10" fillId="32" borderId="94" xfId="0" applyNumberFormat="1" applyFont="1" applyFill="1" applyBorder="1" applyAlignment="1">
      <alignment horizontal="center" vertical="center" wrapText="1"/>
    </xf>
    <xf numFmtId="174" fontId="10" fillId="32" borderId="112" xfId="0" applyNumberFormat="1" applyFont="1" applyFill="1" applyBorder="1" applyAlignment="1">
      <alignment horizontal="center" vertical="center" wrapText="1"/>
    </xf>
    <xf numFmtId="174" fontId="10" fillId="32" borderId="122" xfId="0" applyNumberFormat="1" applyFont="1" applyFill="1" applyBorder="1" applyAlignment="1">
      <alignment horizontal="center" vertical="center" wrapText="1"/>
    </xf>
    <xf numFmtId="174" fontId="10" fillId="32" borderId="93" xfId="0" applyNumberFormat="1" applyFont="1" applyFill="1" applyBorder="1" applyAlignment="1">
      <alignment horizontal="center" vertical="center" wrapText="1"/>
    </xf>
    <xf numFmtId="174" fontId="10" fillId="0" borderId="103" xfId="0" applyNumberFormat="1" applyFont="1" applyBorder="1" applyAlignment="1">
      <alignment horizontal="center" vertical="center" wrapText="1"/>
    </xf>
    <xf numFmtId="0" fontId="30" fillId="0" borderId="30" xfId="54" applyFont="1" applyFill="1" applyBorder="1" applyAlignment="1">
      <alignment horizontal="center" vertical="center" wrapText="1"/>
      <protection/>
    </xf>
    <xf numFmtId="1" fontId="10" fillId="0" borderId="121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 vertical="center"/>
    </xf>
    <xf numFmtId="1" fontId="10" fillId="0" borderId="121" xfId="0" applyNumberFormat="1" applyFont="1" applyBorder="1" applyAlignment="1">
      <alignment horizontal="center" vertical="center"/>
    </xf>
    <xf numFmtId="1" fontId="10" fillId="32" borderId="121" xfId="0" applyNumberFormat="1" applyFont="1" applyFill="1" applyBorder="1" applyAlignment="1">
      <alignment horizontal="center" vertical="center"/>
    </xf>
    <xf numFmtId="1" fontId="10" fillId="32" borderId="113" xfId="0" applyNumberFormat="1" applyFont="1" applyFill="1" applyBorder="1" applyAlignment="1">
      <alignment horizontal="center" vertical="center"/>
    </xf>
    <xf numFmtId="1" fontId="10" fillId="32" borderId="123" xfId="0" applyNumberFormat="1" applyFont="1" applyFill="1" applyBorder="1" applyAlignment="1">
      <alignment horizontal="center" vertical="center"/>
    </xf>
    <xf numFmtId="1" fontId="10" fillId="32" borderId="124" xfId="0" applyNumberFormat="1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49" fontId="6" fillId="32" borderId="36" xfId="54" applyNumberFormat="1" applyFont="1" applyFill="1" applyBorder="1" applyAlignment="1">
      <alignment horizontal="right" vertical="center" wrapText="1"/>
      <protection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3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0" fontId="37" fillId="0" borderId="84" xfId="0" applyNumberFormat="1" applyFont="1" applyFill="1" applyBorder="1" applyAlignment="1">
      <alignment horizontal="center" vertical="center" wrapText="1"/>
    </xf>
    <xf numFmtId="1" fontId="10" fillId="0" borderId="40" xfId="54" applyNumberFormat="1" applyFont="1" applyFill="1" applyBorder="1" applyAlignment="1">
      <alignment horizontal="center" vertical="center" wrapText="1"/>
      <protection/>
    </xf>
    <xf numFmtId="1" fontId="10" fillId="0" borderId="61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38" fillId="0" borderId="38" xfId="54" applyFont="1" applyFill="1" applyBorder="1" applyAlignment="1">
      <alignment horizontal="center" vertical="center" wrapText="1"/>
      <protection/>
    </xf>
    <xf numFmtId="0" fontId="39" fillId="0" borderId="18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" fontId="10" fillId="32" borderId="79" xfId="55" applyNumberFormat="1" applyFont="1" applyFill="1" applyBorder="1" applyAlignment="1" applyProtection="1">
      <alignment horizontal="center" vertical="center"/>
      <protection locked="0"/>
    </xf>
    <xf numFmtId="175" fontId="10" fillId="0" borderId="0" xfId="54" applyNumberFormat="1" applyFont="1" applyFill="1" applyBorder="1" applyAlignment="1" applyProtection="1">
      <alignment vertical="center"/>
      <protection/>
    </xf>
    <xf numFmtId="176" fontId="2" fillId="0" borderId="0" xfId="54" applyNumberFormat="1" applyFont="1" applyFill="1" applyBorder="1" applyAlignment="1">
      <alignment horizontal="center" vertical="center" wrapText="1"/>
      <protection/>
    </xf>
    <xf numFmtId="175" fontId="10" fillId="0" borderId="18" xfId="54" applyNumberFormat="1" applyFont="1" applyFill="1" applyBorder="1" applyAlignment="1" applyProtection="1">
      <alignment vertical="center"/>
      <protection/>
    </xf>
    <xf numFmtId="176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80" fillId="0" borderId="14" xfId="54" applyFont="1" applyFill="1" applyBorder="1" applyAlignment="1">
      <alignment horizontal="center" vertical="center" wrapText="1"/>
      <protection/>
    </xf>
    <xf numFmtId="0" fontId="80" fillId="0" borderId="17" xfId="54" applyFont="1" applyFill="1" applyBorder="1" applyAlignment="1">
      <alignment horizontal="center" vertical="center" wrapText="1"/>
      <protection/>
    </xf>
    <xf numFmtId="1" fontId="80" fillId="0" borderId="72" xfId="0" applyNumberFormat="1" applyFont="1" applyFill="1" applyBorder="1" applyAlignment="1" applyProtection="1">
      <alignment horizontal="center" vertical="center"/>
      <protection/>
    </xf>
    <xf numFmtId="1" fontId="80" fillId="0" borderId="127" xfId="0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>
      <alignment horizontal="center" vertical="center" wrapText="1"/>
      <protection/>
    </xf>
    <xf numFmtId="176" fontId="10" fillId="0" borderId="81" xfId="54" applyNumberFormat="1" applyFont="1" applyFill="1" applyBorder="1" applyAlignment="1">
      <alignment horizontal="center" vertical="center" wrapText="1"/>
      <protection/>
    </xf>
    <xf numFmtId="176" fontId="10" fillId="0" borderId="128" xfId="54" applyNumberFormat="1" applyFont="1" applyFill="1" applyBorder="1" applyAlignment="1">
      <alignment horizontal="center" vertical="center" wrapText="1"/>
      <protection/>
    </xf>
    <xf numFmtId="176" fontId="81" fillId="0" borderId="79" xfId="54" applyNumberFormat="1" applyFont="1" applyFill="1" applyBorder="1" applyAlignment="1">
      <alignment horizontal="center" vertical="center" wrapText="1"/>
      <protection/>
    </xf>
    <xf numFmtId="176" fontId="23" fillId="0" borderId="79" xfId="54" applyNumberFormat="1" applyFont="1" applyFill="1" applyBorder="1" applyAlignment="1">
      <alignment horizontal="center" vertical="center" wrapText="1"/>
      <protection/>
    </xf>
    <xf numFmtId="176" fontId="23" fillId="0" borderId="128" xfId="54" applyNumberFormat="1" applyFont="1" applyFill="1" applyBorder="1" applyAlignment="1">
      <alignment horizontal="center" vertical="center" wrapText="1"/>
      <protection/>
    </xf>
    <xf numFmtId="176" fontId="23" fillId="0" borderId="53" xfId="54" applyNumberFormat="1" applyFont="1" applyFill="1" applyBorder="1" applyAlignment="1">
      <alignment horizontal="center" vertical="center" wrapText="1"/>
      <protection/>
    </xf>
    <xf numFmtId="176" fontId="23" fillId="0" borderId="129" xfId="54" applyNumberFormat="1" applyFont="1" applyFill="1" applyBorder="1" applyAlignment="1">
      <alignment horizontal="center" vertical="center" wrapText="1"/>
      <protection/>
    </xf>
    <xf numFmtId="176" fontId="81" fillId="0" borderId="53" xfId="54" applyNumberFormat="1" applyFont="1" applyFill="1" applyBorder="1" applyAlignment="1">
      <alignment horizontal="center" vertical="center" wrapText="1"/>
      <protection/>
    </xf>
    <xf numFmtId="176" fontId="81" fillId="0" borderId="128" xfId="54" applyNumberFormat="1" applyFont="1" applyFill="1" applyBorder="1" applyAlignment="1">
      <alignment horizontal="center" vertical="center" wrapText="1"/>
      <protection/>
    </xf>
    <xf numFmtId="176" fontId="81" fillId="0" borderId="129" xfId="54" applyNumberFormat="1" applyFont="1" applyFill="1" applyBorder="1" applyAlignment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vertical="center"/>
      <protection/>
    </xf>
    <xf numFmtId="175" fontId="6" fillId="0" borderId="18" xfId="54" applyNumberFormat="1" applyFont="1" applyFill="1" applyBorder="1" applyAlignment="1" applyProtection="1">
      <alignment vertical="center"/>
      <protection/>
    </xf>
    <xf numFmtId="180" fontId="10" fillId="0" borderId="18" xfId="54" applyNumberFormat="1" applyFont="1" applyFill="1" applyBorder="1" applyAlignment="1" applyProtection="1">
      <alignment horizontal="center" vertical="center"/>
      <protection/>
    </xf>
    <xf numFmtId="176" fontId="80" fillId="0" borderId="81" xfId="54" applyNumberFormat="1" applyFont="1" applyFill="1" applyBorder="1" applyAlignment="1">
      <alignment horizontal="center" vertical="center" wrapText="1"/>
      <protection/>
    </xf>
    <xf numFmtId="180" fontId="10" fillId="0" borderId="0" xfId="54" applyNumberFormat="1" applyFont="1" applyFill="1" applyBorder="1" applyAlignment="1" applyProtection="1">
      <alignment vertical="center"/>
      <protection/>
    </xf>
    <xf numFmtId="1" fontId="10" fillId="0" borderId="32" xfId="0" applyNumberFormat="1" applyFont="1" applyFill="1" applyBorder="1" applyAlignment="1">
      <alignment horizontal="center" vertical="center"/>
    </xf>
    <xf numFmtId="177" fontId="6" fillId="0" borderId="33" xfId="54" applyNumberFormat="1" applyFont="1" applyFill="1" applyBorder="1" applyAlignment="1" applyProtection="1">
      <alignment horizontal="center" vertical="center"/>
      <protection/>
    </xf>
    <xf numFmtId="179" fontId="10" fillId="0" borderId="76" xfId="54" applyNumberFormat="1" applyFont="1" applyFill="1" applyBorder="1" applyAlignment="1" applyProtection="1">
      <alignment horizontal="center" vertical="center"/>
      <protection/>
    </xf>
    <xf numFmtId="0" fontId="80" fillId="0" borderId="44" xfId="54" applyFont="1" applyFill="1" applyBorder="1" applyAlignment="1">
      <alignment horizontal="center" vertical="center" wrapText="1"/>
      <protection/>
    </xf>
    <xf numFmtId="0" fontId="80" fillId="0" borderId="18" xfId="54" applyFont="1" applyFill="1" applyBorder="1" applyAlignment="1">
      <alignment horizontal="center" vertical="center" wrapText="1"/>
      <protection/>
    </xf>
    <xf numFmtId="0" fontId="80" fillId="0" borderId="19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176" fontId="80" fillId="0" borderId="79" xfId="54" applyNumberFormat="1" applyFont="1" applyFill="1" applyBorder="1" applyAlignment="1" applyProtection="1">
      <alignment horizontal="center" vertical="center"/>
      <protection/>
    </xf>
    <xf numFmtId="176" fontId="10" fillId="32" borderId="47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47" xfId="54" applyNumberFormat="1" applyFont="1" applyFill="1" applyBorder="1" applyAlignment="1">
      <alignment horizontal="center" vertical="center" wrapText="1"/>
      <protection/>
    </xf>
    <xf numFmtId="176" fontId="80" fillId="0" borderId="47" xfId="54" applyNumberFormat="1" applyFont="1" applyFill="1" applyBorder="1" applyAlignment="1">
      <alignment horizontal="center" vertical="center" wrapText="1"/>
      <protection/>
    </xf>
    <xf numFmtId="176" fontId="80" fillId="0" borderId="60" xfId="54" applyNumberFormat="1" applyFont="1" applyFill="1" applyBorder="1" applyAlignment="1">
      <alignment horizontal="center" vertical="center" wrapText="1"/>
      <protection/>
    </xf>
    <xf numFmtId="176" fontId="80" fillId="0" borderId="58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77" fontId="6" fillId="0" borderId="41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15" xfId="54" applyNumberFormat="1" applyFont="1" applyFill="1" applyBorder="1" applyAlignment="1" applyProtection="1">
      <alignment horizontal="right" vertical="center"/>
      <protection/>
    </xf>
    <xf numFmtId="177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177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77" fontId="10" fillId="0" borderId="22" xfId="54" applyNumberFormat="1" applyFont="1" applyFill="1" applyBorder="1" applyAlignment="1" applyProtection="1">
      <alignment horizontal="right" vertical="center"/>
      <protection/>
    </xf>
    <xf numFmtId="177" fontId="10" fillId="0" borderId="25" xfId="54" applyNumberFormat="1" applyFont="1" applyFill="1" applyBorder="1" applyAlignment="1" applyProtection="1">
      <alignment horizontal="center" vertical="center"/>
      <protection/>
    </xf>
    <xf numFmtId="177" fontId="10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3" xfId="54" applyNumberFormat="1" applyFont="1" applyFill="1" applyBorder="1" applyAlignment="1">
      <alignment horizontal="center" vertical="center" wrapText="1"/>
      <protection/>
    </xf>
    <xf numFmtId="176" fontId="10" fillId="0" borderId="25" xfId="54" applyNumberFormat="1" applyFont="1" applyFill="1" applyBorder="1" applyAlignment="1" applyProtection="1">
      <alignment horizontal="center" vertical="center"/>
      <protection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76" fontId="10" fillId="0" borderId="22" xfId="54" applyNumberFormat="1" applyFont="1" applyFill="1" applyBorder="1" applyAlignment="1" applyProtection="1">
      <alignment horizontal="center" vertical="center"/>
      <protection/>
    </xf>
    <xf numFmtId="175" fontId="10" fillId="0" borderId="58" xfId="54" applyNumberFormat="1" applyFont="1" applyFill="1" applyBorder="1" applyAlignment="1" applyProtection="1">
      <alignment horizontal="center" vertical="center"/>
      <protection/>
    </xf>
    <xf numFmtId="182" fontId="10" fillId="0" borderId="58" xfId="54" applyNumberFormat="1" applyFont="1" applyFill="1" applyBorder="1" applyAlignment="1" applyProtection="1">
      <alignment horizontal="center" vertical="center"/>
      <protection/>
    </xf>
    <xf numFmtId="175" fontId="80" fillId="0" borderId="58" xfId="54" applyNumberFormat="1" applyFont="1" applyFill="1" applyBorder="1" applyAlignment="1" applyProtection="1">
      <alignment horizontal="center" vertical="center"/>
      <protection/>
    </xf>
    <xf numFmtId="175" fontId="10" fillId="38" borderId="52" xfId="54" applyNumberFormat="1" applyFont="1" applyFill="1" applyBorder="1" applyAlignment="1" applyProtection="1">
      <alignment horizontal="center" vertical="center"/>
      <protection/>
    </xf>
    <xf numFmtId="182" fontId="10" fillId="38" borderId="52" xfId="54" applyNumberFormat="1" applyFont="1" applyFill="1" applyBorder="1" applyAlignment="1" applyProtection="1">
      <alignment horizontal="center" vertical="center"/>
      <protection/>
    </xf>
    <xf numFmtId="176" fontId="10" fillId="38" borderId="75" xfId="54" applyNumberFormat="1" applyFont="1" applyFill="1" applyBorder="1" applyAlignment="1" applyProtection="1">
      <alignment horizontal="center" vertical="center"/>
      <protection/>
    </xf>
    <xf numFmtId="1" fontId="10" fillId="38" borderId="49" xfId="54" applyNumberFormat="1" applyFont="1" applyFill="1" applyBorder="1" applyAlignment="1">
      <alignment horizontal="center" vertical="center" wrapText="1"/>
      <protection/>
    </xf>
    <xf numFmtId="0" fontId="10" fillId="38" borderId="79" xfId="54" applyFont="1" applyFill="1" applyBorder="1" applyAlignment="1">
      <alignment horizontal="center" vertical="center" wrapText="1"/>
      <protection/>
    </xf>
    <xf numFmtId="0" fontId="10" fillId="38" borderId="58" xfId="54" applyFont="1" applyFill="1" applyBorder="1" applyAlignment="1">
      <alignment horizontal="center" vertical="center" wrapText="1"/>
      <protection/>
    </xf>
    <xf numFmtId="176" fontId="10" fillId="38" borderId="130" xfId="54" applyNumberFormat="1" applyFont="1" applyFill="1" applyBorder="1" applyAlignment="1" applyProtection="1">
      <alignment horizontal="center" vertical="center"/>
      <protection/>
    </xf>
    <xf numFmtId="1" fontId="10" fillId="38" borderId="130" xfId="54" applyNumberFormat="1" applyFont="1" applyFill="1" applyBorder="1" applyAlignment="1" applyProtection="1">
      <alignment horizontal="center" vertical="center"/>
      <protection/>
    </xf>
    <xf numFmtId="1" fontId="10" fillId="38" borderId="47" xfId="54" applyNumberFormat="1" applyFont="1" applyFill="1" applyBorder="1" applyAlignment="1">
      <alignment horizontal="center" vertical="center" wrapText="1"/>
      <protection/>
    </xf>
    <xf numFmtId="1" fontId="10" fillId="38" borderId="52" xfId="54" applyNumberFormat="1" applyFont="1" applyFill="1" applyBorder="1" applyAlignment="1">
      <alignment horizontal="center" vertical="center" wrapText="1"/>
      <protection/>
    </xf>
    <xf numFmtId="1" fontId="10" fillId="38" borderId="79" xfId="54" applyNumberFormat="1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 applyProtection="1">
      <alignment horizontal="center" vertical="center"/>
      <protection/>
    </xf>
    <xf numFmtId="176" fontId="10" fillId="0" borderId="79" xfId="54" applyNumberFormat="1" applyFont="1" applyFill="1" applyBorder="1" applyAlignment="1">
      <alignment horizontal="center" vertical="center" wrapText="1"/>
      <protection/>
    </xf>
    <xf numFmtId="1" fontId="10" fillId="0" borderId="79" xfId="54" applyNumberFormat="1" applyFont="1" applyFill="1" applyBorder="1" applyAlignment="1">
      <alignment horizontal="center" vertical="center" wrapText="1"/>
      <protection/>
    </xf>
    <xf numFmtId="0" fontId="6" fillId="39" borderId="11" xfId="54" applyFont="1" applyFill="1" applyBorder="1" applyAlignment="1">
      <alignment horizontal="center" vertical="center" wrapText="1"/>
      <protection/>
    </xf>
    <xf numFmtId="49" fontId="6" fillId="32" borderId="29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187" fontId="6" fillId="32" borderId="15" xfId="0" applyNumberFormat="1" applyFont="1" applyFill="1" applyBorder="1" applyAlignment="1" applyProtection="1">
      <alignment horizontal="center" vertical="center"/>
      <protection locked="0"/>
    </xf>
    <xf numFmtId="187" fontId="6" fillId="32" borderId="22" xfId="0" applyNumberFormat="1" applyFont="1" applyFill="1" applyBorder="1" applyAlignment="1" applyProtection="1">
      <alignment horizontal="center" vertical="center"/>
      <protection locked="0"/>
    </xf>
    <xf numFmtId="176" fontId="10" fillId="32" borderId="66" xfId="55" applyNumberFormat="1" applyFont="1" applyFill="1" applyBorder="1" applyAlignment="1" applyProtection="1">
      <alignment horizontal="center" vertical="center"/>
      <protection locked="0"/>
    </xf>
    <xf numFmtId="0" fontId="10" fillId="32" borderId="66" xfId="0" applyFont="1" applyFill="1" applyBorder="1" applyAlignment="1">
      <alignment horizontal="center" vertical="center" wrapText="1"/>
    </xf>
    <xf numFmtId="174" fontId="10" fillId="32" borderId="14" xfId="0" applyNumberFormat="1" applyFont="1" applyFill="1" applyBorder="1" applyAlignment="1">
      <alignment horizontal="center" vertical="center" wrapText="1"/>
    </xf>
    <xf numFmtId="1" fontId="10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74" fontId="10" fillId="32" borderId="2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6" fillId="32" borderId="31" xfId="55" applyNumberFormat="1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49" fontId="6" fillId="0" borderId="20" xfId="54" applyNumberFormat="1" applyFont="1" applyFill="1" applyBorder="1" applyAlignment="1">
      <alignment horizontal="center" vertical="center" wrapText="1"/>
      <protection/>
    </xf>
    <xf numFmtId="0" fontId="25" fillId="32" borderId="20" xfId="0" applyNumberFormat="1" applyFont="1" applyFill="1" applyBorder="1" applyAlignment="1" applyProtection="1">
      <alignment horizontal="center" vertical="center"/>
      <protection locked="0"/>
    </xf>
    <xf numFmtId="0" fontId="25" fillId="32" borderId="24" xfId="0" applyNumberFormat="1" applyFont="1" applyFill="1" applyBorder="1" applyAlignment="1" applyProtection="1">
      <alignment horizontal="center" vertical="center"/>
      <protection locked="0"/>
    </xf>
    <xf numFmtId="176" fontId="10" fillId="32" borderId="65" xfId="55" applyNumberFormat="1" applyFont="1" applyFill="1" applyBorder="1" applyAlignment="1" applyProtection="1">
      <alignment horizontal="center" vertical="center"/>
      <protection locked="0"/>
    </xf>
    <xf numFmtId="0" fontId="10" fillId="32" borderId="65" xfId="0" applyFont="1" applyFill="1" applyBorder="1" applyAlignment="1">
      <alignment horizontal="center" vertical="center" wrapText="1"/>
    </xf>
    <xf numFmtId="174" fontId="10" fillId="32" borderId="21" xfId="0" applyNumberFormat="1" applyFont="1" applyFill="1" applyBorder="1" applyAlignment="1">
      <alignment horizontal="center" vertical="center" wrapText="1"/>
    </xf>
    <xf numFmtId="187" fontId="10" fillId="32" borderId="20" xfId="0" applyNumberFormat="1" applyFont="1" applyFill="1" applyBorder="1" applyAlignment="1" applyProtection="1">
      <alignment horizontal="center" vertical="center"/>
      <protection locked="0"/>
    </xf>
    <xf numFmtId="174" fontId="10" fillId="32" borderId="24" xfId="0" applyNumberFormat="1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4" xfId="0" applyNumberFormat="1" applyFont="1" applyFill="1" applyBorder="1" applyAlignment="1" applyProtection="1">
      <alignment horizontal="center" vertical="center" wrapText="1"/>
      <protection hidden="1"/>
    </xf>
    <xf numFmtId="1" fontId="10" fillId="38" borderId="75" xfId="54" applyNumberFormat="1" applyFont="1" applyFill="1" applyBorder="1" applyAlignment="1" applyProtection="1">
      <alignment horizontal="center" vertical="center"/>
      <protection/>
    </xf>
    <xf numFmtId="0" fontId="10" fillId="32" borderId="110" xfId="0" applyFont="1" applyFill="1" applyBorder="1" applyAlignment="1">
      <alignment horizontal="center" vertical="center" wrapText="1"/>
    </xf>
    <xf numFmtId="49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43" xfId="54" applyFont="1" applyFill="1" applyBorder="1" applyAlignment="1">
      <alignment horizontal="center" vertical="center" wrapText="1"/>
      <protection/>
    </xf>
    <xf numFmtId="49" fontId="10" fillId="39" borderId="18" xfId="0" applyNumberFormat="1" applyFont="1" applyFill="1" applyBorder="1" applyAlignment="1">
      <alignment horizontal="center" vertical="center" wrapText="1"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18" xfId="54" applyNumberFormat="1" applyFont="1" applyFill="1" applyBorder="1" applyAlignment="1" applyProtection="1">
      <alignment vertical="center"/>
      <protection/>
    </xf>
    <xf numFmtId="1" fontId="6" fillId="39" borderId="26" xfId="54" applyNumberFormat="1" applyFont="1" applyFill="1" applyBorder="1" applyAlignment="1">
      <alignment horizontal="center" vertical="center"/>
      <protection/>
    </xf>
    <xf numFmtId="0" fontId="6" fillId="39" borderId="18" xfId="0" applyFont="1" applyFill="1" applyBorder="1" applyAlignment="1">
      <alignment horizontal="center" vertical="center" wrapText="1"/>
    </xf>
    <xf numFmtId="0" fontId="6" fillId="39" borderId="35" xfId="54" applyFont="1" applyFill="1" applyBorder="1" applyAlignment="1">
      <alignment horizontal="center" vertical="center" wrapText="1"/>
      <protection/>
    </xf>
    <xf numFmtId="174" fontId="6" fillId="39" borderId="19" xfId="0" applyNumberFormat="1" applyFont="1" applyFill="1" applyBorder="1" applyAlignment="1">
      <alignment horizontal="center" vertical="center" wrapText="1"/>
    </xf>
    <xf numFmtId="49" fontId="10" fillId="39" borderId="29" xfId="0" applyNumberFormat="1" applyFont="1" applyFill="1" applyBorder="1" applyAlignment="1" applyProtection="1">
      <alignment horizontal="center" vertical="center"/>
      <protection/>
    </xf>
    <xf numFmtId="49" fontId="35" fillId="39" borderId="15" xfId="0" applyNumberFormat="1" applyFont="1" applyFill="1" applyBorder="1" applyAlignment="1">
      <alignment horizontal="center" vertical="center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0" fontId="6" fillId="39" borderId="15" xfId="0" applyNumberFormat="1" applyFont="1" applyFill="1" applyBorder="1" applyAlignment="1" applyProtection="1">
      <alignment horizontal="center" vertical="center"/>
      <protection/>
    </xf>
    <xf numFmtId="0" fontId="6" fillId="39" borderId="15" xfId="54" applyNumberFormat="1" applyFont="1" applyFill="1" applyBorder="1" applyAlignment="1" applyProtection="1">
      <alignment vertical="center"/>
      <protection/>
    </xf>
    <xf numFmtId="49" fontId="6" fillId="39" borderId="30" xfId="0" applyNumberFormat="1" applyFont="1" applyFill="1" applyBorder="1" applyAlignment="1" applyProtection="1">
      <alignment horizontal="center" vertical="center"/>
      <protection/>
    </xf>
    <xf numFmtId="49" fontId="6" fillId="39" borderId="31" xfId="0" applyNumberFormat="1" applyFont="1" applyFill="1" applyBorder="1" applyAlignment="1" applyProtection="1">
      <alignment horizontal="center" vertical="center"/>
      <protection/>
    </xf>
    <xf numFmtId="1" fontId="6" fillId="39" borderId="28" xfId="54" applyNumberFormat="1" applyFont="1" applyFill="1" applyBorder="1" applyAlignment="1">
      <alignment horizontal="center" vertical="center"/>
      <protection/>
    </xf>
    <xf numFmtId="49" fontId="10" fillId="39" borderId="20" xfId="0" applyNumberFormat="1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39" borderId="55" xfId="54" applyFont="1" applyFill="1" applyBorder="1" applyAlignment="1">
      <alignment horizontal="center" vertical="center" wrapText="1"/>
      <protection/>
    </xf>
    <xf numFmtId="174" fontId="6" fillId="39" borderId="27" xfId="0" applyNumberFormat="1" applyFont="1" applyFill="1" applyBorder="1" applyAlignment="1">
      <alignment horizontal="center" vertical="center" wrapText="1"/>
    </xf>
    <xf numFmtId="0" fontId="6" fillId="39" borderId="20" xfId="0" applyNumberFormat="1" applyFont="1" applyFill="1" applyBorder="1" applyAlignment="1" applyProtection="1">
      <alignment horizontal="center" vertical="center"/>
      <protection/>
    </xf>
    <xf numFmtId="0" fontId="6" fillId="39" borderId="20" xfId="54" applyNumberFormat="1" applyFont="1" applyFill="1" applyBorder="1" applyAlignment="1" applyProtection="1">
      <alignment vertical="center"/>
      <protection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9" xfId="54" applyNumberFormat="1" applyFont="1" applyFill="1" applyBorder="1" applyAlignment="1">
      <alignment horizontal="left" vertical="center" wrapText="1"/>
      <protection/>
    </xf>
    <xf numFmtId="49" fontId="6" fillId="39" borderId="30" xfId="54" applyNumberFormat="1" applyFont="1" applyFill="1" applyBorder="1" applyAlignment="1">
      <alignment horizontal="left" vertical="center" wrapText="1"/>
      <protection/>
    </xf>
    <xf numFmtId="49" fontId="6" fillId="39" borderId="31" xfId="54" applyNumberFormat="1" applyFont="1" applyFill="1" applyBorder="1" applyAlignment="1">
      <alignment horizontal="left" vertical="center" wrapText="1"/>
      <protection/>
    </xf>
    <xf numFmtId="174" fontId="10" fillId="39" borderId="16" xfId="0" applyNumberFormat="1" applyFont="1" applyFill="1" applyBorder="1" applyAlignment="1" applyProtection="1">
      <alignment horizontal="center" vertical="center" wrapText="1"/>
      <protection/>
    </xf>
    <xf numFmtId="174" fontId="10" fillId="39" borderId="19" xfId="0" applyNumberFormat="1" applyFont="1" applyFill="1" applyBorder="1" applyAlignment="1" applyProtection="1">
      <alignment horizontal="center" vertical="center" wrapText="1"/>
      <protection/>
    </xf>
    <xf numFmtId="174" fontId="10" fillId="39" borderId="27" xfId="0" applyNumberFormat="1" applyFont="1" applyFill="1" applyBorder="1" applyAlignment="1" applyProtection="1">
      <alignment horizontal="center" vertical="center" wrapText="1"/>
      <protection/>
    </xf>
    <xf numFmtId="0" fontId="6" fillId="39" borderId="26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 wrapText="1"/>
    </xf>
    <xf numFmtId="176" fontId="10" fillId="39" borderId="29" xfId="0" applyNumberFormat="1" applyFont="1" applyFill="1" applyBorder="1" applyAlignment="1" applyProtection="1">
      <alignment horizontal="center" vertical="center"/>
      <protection/>
    </xf>
    <xf numFmtId="176" fontId="6" fillId="39" borderId="30" xfId="0" applyNumberFormat="1" applyFont="1" applyFill="1" applyBorder="1" applyAlignment="1" applyProtection="1">
      <alignment horizontal="center" vertical="center"/>
      <protection/>
    </xf>
    <xf numFmtId="176" fontId="6" fillId="39" borderId="31" xfId="0" applyNumberFormat="1" applyFont="1" applyFill="1" applyBorder="1" applyAlignment="1" applyProtection="1">
      <alignment horizontal="center" vertical="center"/>
      <protection/>
    </xf>
    <xf numFmtId="0" fontId="6" fillId="39" borderId="16" xfId="54" applyFont="1" applyFill="1" applyBorder="1" applyAlignment="1">
      <alignment horizontal="center" vertical="center" wrapText="1"/>
      <protection/>
    </xf>
    <xf numFmtId="0" fontId="6" fillId="39" borderId="19" xfId="54" applyFont="1" applyFill="1" applyBorder="1" applyAlignment="1">
      <alignment horizontal="center" vertical="center" wrapText="1"/>
      <protection/>
    </xf>
    <xf numFmtId="0" fontId="6" fillId="39" borderId="27" xfId="54" applyFont="1" applyFill="1" applyBorder="1" applyAlignment="1">
      <alignment horizontal="center" vertical="center" wrapText="1"/>
      <protection/>
    </xf>
    <xf numFmtId="0" fontId="6" fillId="39" borderId="25" xfId="0" applyNumberFormat="1" applyFont="1" applyFill="1" applyBorder="1" applyAlignment="1" applyProtection="1">
      <alignment horizontal="center" vertical="center"/>
      <protection/>
    </xf>
    <xf numFmtId="0" fontId="6" fillId="39" borderId="26" xfId="0" applyNumberFormat="1" applyFont="1" applyFill="1" applyBorder="1" applyAlignment="1" applyProtection="1">
      <alignment horizontal="center" vertical="center"/>
      <protection/>
    </xf>
    <xf numFmtId="0" fontId="6" fillId="39" borderId="28" xfId="0" applyNumberFormat="1" applyFont="1" applyFill="1" applyBorder="1" applyAlignment="1" applyProtection="1">
      <alignment horizontal="center" vertical="center"/>
      <protection/>
    </xf>
    <xf numFmtId="0" fontId="6" fillId="39" borderId="16" xfId="0" applyNumberFormat="1" applyFont="1" applyFill="1" applyBorder="1" applyAlignment="1" applyProtection="1">
      <alignment horizontal="center" vertical="center"/>
      <protection/>
    </xf>
    <xf numFmtId="0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177" fontId="10" fillId="0" borderId="129" xfId="54" applyNumberFormat="1" applyFont="1" applyFill="1" applyBorder="1" applyAlignment="1" applyProtection="1">
      <alignment horizontal="left" vertical="center"/>
      <protection/>
    </xf>
    <xf numFmtId="1" fontId="10" fillId="39" borderId="78" xfId="0" applyNumberFormat="1" applyFont="1" applyFill="1" applyBorder="1" applyAlignment="1" applyProtection="1">
      <alignment horizontal="center" vertical="center"/>
      <protection/>
    </xf>
    <xf numFmtId="1" fontId="10" fillId="39" borderId="14" xfId="0" applyNumberFormat="1" applyFont="1" applyFill="1" applyBorder="1" applyAlignment="1" applyProtection="1">
      <alignment horizontal="center" vertical="center"/>
      <protection/>
    </xf>
    <xf numFmtId="1" fontId="10" fillId="39" borderId="15" xfId="0" applyNumberFormat="1" applyFont="1" applyFill="1" applyBorder="1" applyAlignment="1" applyProtection="1">
      <alignment horizontal="center" vertical="center"/>
      <protection/>
    </xf>
    <xf numFmtId="1" fontId="10" fillId="39" borderId="16" xfId="0" applyNumberFormat="1" applyFont="1" applyFill="1" applyBorder="1" applyAlignment="1" applyProtection="1">
      <alignment horizontal="center" vertical="center"/>
      <protection/>
    </xf>
    <xf numFmtId="176" fontId="10" fillId="40" borderId="75" xfId="54" applyNumberFormat="1" applyFont="1" applyFill="1" applyBorder="1" applyAlignment="1" applyProtection="1">
      <alignment horizontal="center" vertical="center"/>
      <protection/>
    </xf>
    <xf numFmtId="1" fontId="10" fillId="40" borderId="49" xfId="54" applyNumberFormat="1" applyFont="1" applyFill="1" applyBorder="1" applyAlignment="1">
      <alignment horizontal="center" vertical="center" wrapText="1"/>
      <protection/>
    </xf>
    <xf numFmtId="1" fontId="10" fillId="40" borderId="131" xfId="54" applyNumberFormat="1" applyFont="1" applyFill="1" applyBorder="1" applyAlignment="1">
      <alignment horizontal="center" vertical="center" wrapText="1"/>
      <protection/>
    </xf>
    <xf numFmtId="1" fontId="10" fillId="40" borderId="132" xfId="54" applyNumberFormat="1" applyFont="1" applyFill="1" applyBorder="1" applyAlignment="1">
      <alignment horizontal="center" vertical="center" wrapText="1"/>
      <protection/>
    </xf>
    <xf numFmtId="1" fontId="10" fillId="40" borderId="47" xfId="54" applyNumberFormat="1" applyFont="1" applyFill="1" applyBorder="1" applyAlignment="1">
      <alignment horizontal="center" vertical="center" wrapText="1"/>
      <protection/>
    </xf>
    <xf numFmtId="1" fontId="10" fillId="40" borderId="53" xfId="54" applyNumberFormat="1" applyFont="1" applyFill="1" applyBorder="1" applyAlignment="1">
      <alignment horizontal="center" vertical="center" wrapText="1"/>
      <protection/>
    </xf>
    <xf numFmtId="1" fontId="10" fillId="40" borderId="59" xfId="54" applyNumberFormat="1" applyFont="1" applyFill="1" applyBorder="1" applyAlignment="1">
      <alignment horizontal="center" vertical="center" wrapText="1"/>
      <protection/>
    </xf>
    <xf numFmtId="1" fontId="10" fillId="40" borderId="46" xfId="54" applyNumberFormat="1" applyFont="1" applyFill="1" applyBorder="1" applyAlignment="1">
      <alignment horizontal="center" vertical="center" wrapText="1"/>
      <protection/>
    </xf>
    <xf numFmtId="1" fontId="10" fillId="40" borderId="60" xfId="54" applyNumberFormat="1" applyFont="1" applyFill="1" applyBorder="1" applyAlignment="1">
      <alignment horizontal="center" vertical="center" wrapText="1"/>
      <protection/>
    </xf>
    <xf numFmtId="1" fontId="10" fillId="40" borderId="57" xfId="54" applyNumberFormat="1" applyFont="1" applyFill="1" applyBorder="1" applyAlignment="1">
      <alignment horizontal="center" vertical="center" wrapText="1"/>
      <protection/>
    </xf>
    <xf numFmtId="1" fontId="10" fillId="40" borderId="50" xfId="54" applyNumberFormat="1" applyFont="1" applyFill="1" applyBorder="1" applyAlignment="1">
      <alignment horizontal="center" vertical="center" wrapText="1"/>
      <protection/>
    </xf>
    <xf numFmtId="1" fontId="10" fillId="40" borderId="82" xfId="54" applyNumberFormat="1" applyFont="1" applyFill="1" applyBorder="1" applyAlignment="1">
      <alignment horizontal="center" vertical="center" wrapText="1"/>
      <protection/>
    </xf>
    <xf numFmtId="1" fontId="10" fillId="40" borderId="56" xfId="54" applyNumberFormat="1" applyFont="1" applyFill="1" applyBorder="1" applyAlignment="1">
      <alignment horizontal="center" vertical="center" wrapText="1"/>
      <protection/>
    </xf>
    <xf numFmtId="1" fontId="10" fillId="40" borderId="77" xfId="54" applyNumberFormat="1" applyFont="1" applyFill="1" applyBorder="1" applyAlignment="1">
      <alignment horizontal="center" vertical="center" wrapText="1"/>
      <protection/>
    </xf>
    <xf numFmtId="49" fontId="80" fillId="40" borderId="47" xfId="0" applyNumberFormat="1" applyFont="1" applyFill="1" applyBorder="1" applyAlignment="1">
      <alignment horizontal="center" vertical="center" wrapText="1"/>
    </xf>
    <xf numFmtId="49" fontId="80" fillId="40" borderId="53" xfId="0" applyNumberFormat="1" applyFont="1" applyFill="1" applyBorder="1" applyAlignment="1">
      <alignment horizontal="center" vertical="center" wrapText="1"/>
    </xf>
    <xf numFmtId="49" fontId="80" fillId="40" borderId="46" xfId="0" applyNumberFormat="1" applyFont="1" applyFill="1" applyBorder="1" applyAlignment="1">
      <alignment horizontal="center" vertical="center" wrapText="1"/>
    </xf>
    <xf numFmtId="49" fontId="80" fillId="40" borderId="60" xfId="0" applyNumberFormat="1" applyFont="1" applyFill="1" applyBorder="1" applyAlignment="1">
      <alignment horizontal="center" vertical="center" wrapText="1"/>
    </xf>
    <xf numFmtId="49" fontId="10" fillId="40" borderId="59" xfId="0" applyNumberFormat="1" applyFont="1" applyFill="1" applyBorder="1" applyAlignment="1">
      <alignment horizontal="center" vertical="center" wrapText="1"/>
    </xf>
    <xf numFmtId="177" fontId="10" fillId="40" borderId="55" xfId="0" applyNumberFormat="1" applyFont="1" applyFill="1" applyBorder="1" applyAlignment="1">
      <alignment horizontal="center" vertical="center"/>
    </xf>
    <xf numFmtId="177" fontId="10" fillId="40" borderId="48" xfId="0" applyNumberFormat="1" applyFont="1" applyFill="1" applyBorder="1" applyAlignment="1">
      <alignment horizontal="center" vertical="center"/>
    </xf>
    <xf numFmtId="177" fontId="10" fillId="40" borderId="133" xfId="0" applyNumberFormat="1" applyFont="1" applyFill="1" applyBorder="1" applyAlignment="1">
      <alignment horizontal="center" vertical="center"/>
    </xf>
    <xf numFmtId="177" fontId="10" fillId="40" borderId="54" xfId="0" applyNumberFormat="1" applyFont="1" applyFill="1" applyBorder="1" applyAlignment="1">
      <alignment horizontal="center" vertical="center"/>
    </xf>
    <xf numFmtId="177" fontId="10" fillId="40" borderId="134" xfId="0" applyNumberFormat="1" applyFont="1" applyFill="1" applyBorder="1" applyAlignment="1">
      <alignment horizontal="center" vertical="center"/>
    </xf>
    <xf numFmtId="0" fontId="10" fillId="40" borderId="79" xfId="54" applyFont="1" applyFill="1" applyBorder="1" applyAlignment="1">
      <alignment horizontal="center" vertical="center" wrapText="1"/>
      <protection/>
    </xf>
    <xf numFmtId="0" fontId="10" fillId="40" borderId="58" xfId="54" applyFont="1" applyFill="1" applyBorder="1" applyAlignment="1">
      <alignment horizontal="center" vertical="center" wrapText="1"/>
      <protection/>
    </xf>
    <xf numFmtId="176" fontId="10" fillId="40" borderId="130" xfId="54" applyNumberFormat="1" applyFont="1" applyFill="1" applyBorder="1" applyAlignment="1" applyProtection="1">
      <alignment horizontal="center" vertical="center"/>
      <protection/>
    </xf>
    <xf numFmtId="1" fontId="10" fillId="40" borderId="130" xfId="54" applyNumberFormat="1" applyFont="1" applyFill="1" applyBorder="1" applyAlignment="1" applyProtection="1">
      <alignment horizontal="center" vertical="center"/>
      <protection/>
    </xf>
    <xf numFmtId="177" fontId="10" fillId="40" borderId="52" xfId="54" applyNumberFormat="1" applyFont="1" applyFill="1" applyBorder="1" applyAlignment="1" applyProtection="1">
      <alignment horizontal="center" vertical="center"/>
      <protection/>
    </xf>
    <xf numFmtId="177" fontId="10" fillId="40" borderId="47" xfId="54" applyNumberFormat="1" applyFont="1" applyFill="1" applyBorder="1" applyAlignment="1" applyProtection="1">
      <alignment horizontal="center" vertical="center"/>
      <protection/>
    </xf>
    <xf numFmtId="177" fontId="10" fillId="40" borderId="53" xfId="54" applyNumberFormat="1" applyFont="1" applyFill="1" applyBorder="1" applyAlignment="1" applyProtection="1">
      <alignment horizontal="center" vertical="center"/>
      <protection/>
    </xf>
    <xf numFmtId="177" fontId="10" fillId="40" borderId="46" xfId="54" applyNumberFormat="1" applyFont="1" applyFill="1" applyBorder="1" applyAlignment="1" applyProtection="1">
      <alignment horizontal="center" vertical="center"/>
      <protection/>
    </xf>
    <xf numFmtId="1" fontId="10" fillId="40" borderId="47" xfId="54" applyNumberFormat="1" applyFont="1" applyFill="1" applyBorder="1" applyAlignment="1" applyProtection="1">
      <alignment horizontal="center" vertical="center"/>
      <protection/>
    </xf>
    <xf numFmtId="1" fontId="10" fillId="40" borderId="53" xfId="54" applyNumberFormat="1" applyFont="1" applyFill="1" applyBorder="1" applyAlignment="1" applyProtection="1">
      <alignment horizontal="center" vertical="center"/>
      <protection/>
    </xf>
    <xf numFmtId="1" fontId="10" fillId="40" borderId="46" xfId="54" applyNumberFormat="1" applyFont="1" applyFill="1" applyBorder="1" applyAlignment="1" applyProtection="1">
      <alignment horizontal="center" vertical="center"/>
      <protection/>
    </xf>
    <xf numFmtId="176" fontId="10" fillId="40" borderId="52" xfId="54" applyNumberFormat="1" applyFont="1" applyFill="1" applyBorder="1" applyAlignment="1" applyProtection="1">
      <alignment horizontal="center" vertical="center"/>
      <protection/>
    </xf>
    <xf numFmtId="1" fontId="10" fillId="40" borderId="52" xfId="54" applyNumberFormat="1" applyFont="1" applyFill="1" applyBorder="1" applyAlignment="1" applyProtection="1">
      <alignment horizontal="center" vertical="center"/>
      <protection/>
    </xf>
    <xf numFmtId="1" fontId="80" fillId="40" borderId="47" xfId="54" applyNumberFormat="1" applyFont="1" applyFill="1" applyBorder="1" applyAlignment="1">
      <alignment horizontal="center" vertical="center" wrapText="1"/>
      <protection/>
    </xf>
    <xf numFmtId="1" fontId="80" fillId="40" borderId="53" xfId="54" applyNumberFormat="1" applyFont="1" applyFill="1" applyBorder="1" applyAlignment="1">
      <alignment horizontal="center" vertical="center" wrapText="1"/>
      <protection/>
    </xf>
    <xf numFmtId="1" fontId="80" fillId="40" borderId="46" xfId="54" applyNumberFormat="1" applyFont="1" applyFill="1" applyBorder="1" applyAlignment="1">
      <alignment horizontal="center" vertical="center" wrapText="1"/>
      <protection/>
    </xf>
    <xf numFmtId="1" fontId="80" fillId="40" borderId="60" xfId="54" applyNumberFormat="1" applyFont="1" applyFill="1" applyBorder="1" applyAlignment="1">
      <alignment horizontal="center" vertical="center" wrapText="1"/>
      <protection/>
    </xf>
    <xf numFmtId="177" fontId="6" fillId="40" borderId="55" xfId="0" applyNumberFormat="1" applyFont="1" applyFill="1" applyBorder="1" applyAlignment="1">
      <alignment horizontal="center" vertical="center"/>
    </xf>
    <xf numFmtId="177" fontId="6" fillId="40" borderId="48" xfId="0" applyNumberFormat="1" applyFont="1" applyFill="1" applyBorder="1" applyAlignment="1">
      <alignment horizontal="center" vertical="center"/>
    </xf>
    <xf numFmtId="177" fontId="6" fillId="40" borderId="133" xfId="0" applyNumberFormat="1" applyFont="1" applyFill="1" applyBorder="1" applyAlignment="1">
      <alignment horizontal="center" vertical="center"/>
    </xf>
    <xf numFmtId="177" fontId="6" fillId="40" borderId="54" xfId="0" applyNumberFormat="1" applyFont="1" applyFill="1" applyBorder="1" applyAlignment="1">
      <alignment horizontal="center" vertical="center"/>
    </xf>
    <xf numFmtId="177" fontId="6" fillId="40" borderId="134" xfId="0" applyNumberFormat="1" applyFont="1" applyFill="1" applyBorder="1" applyAlignment="1">
      <alignment horizontal="center" vertical="center"/>
    </xf>
    <xf numFmtId="1" fontId="10" fillId="40" borderId="135" xfId="54" applyNumberFormat="1" applyFont="1" applyFill="1" applyBorder="1" applyAlignment="1">
      <alignment horizontal="center" vertical="center" wrapText="1"/>
      <protection/>
    </xf>
    <xf numFmtId="1" fontId="10" fillId="40" borderId="136" xfId="54" applyNumberFormat="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176" fontId="10" fillId="38" borderId="130" xfId="54" applyNumberFormat="1" applyFont="1" applyFill="1" applyBorder="1" applyAlignment="1" applyProtection="1">
      <alignment horizontal="center" vertical="center"/>
      <protection/>
    </xf>
    <xf numFmtId="176" fontId="0" fillId="38" borderId="58" xfId="0" applyNumberFormat="1" applyFill="1" applyBorder="1" applyAlignment="1">
      <alignment horizontal="center" vertical="center"/>
    </xf>
    <xf numFmtId="179" fontId="38" fillId="0" borderId="61" xfId="54" applyNumberFormat="1" applyFont="1" applyFill="1" applyBorder="1" applyAlignment="1" applyProtection="1">
      <alignment horizontal="center" vertical="center"/>
      <protection/>
    </xf>
    <xf numFmtId="0" fontId="38" fillId="0" borderId="62" xfId="54" applyFont="1" applyFill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 vertical="center" wrapText="1"/>
      <protection/>
    </xf>
    <xf numFmtId="176" fontId="10" fillId="38" borderId="58" xfId="54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 applyProtection="1">
      <alignment horizontal="center" vertical="center"/>
      <protection/>
    </xf>
    <xf numFmtId="176" fontId="80" fillId="0" borderId="58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>
      <alignment horizontal="center" vertical="center"/>
    </xf>
    <xf numFmtId="174" fontId="10" fillId="0" borderId="140" xfId="0" applyNumberFormat="1" applyFont="1" applyBorder="1" applyAlignment="1">
      <alignment horizontal="center" vertical="center" wrapText="1"/>
    </xf>
    <xf numFmtId="1" fontId="10" fillId="0" borderId="138" xfId="0" applyNumberFormat="1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176" fontId="10" fillId="40" borderId="131" xfId="54" applyNumberFormat="1" applyFont="1" applyFill="1" applyBorder="1" applyAlignment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left" vertical="center"/>
      <protection locked="0"/>
    </xf>
    <xf numFmtId="176" fontId="6" fillId="32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9" borderId="13" xfId="54" applyFont="1" applyFill="1" applyBorder="1" applyAlignment="1">
      <alignment horizontal="center" vertical="center" wrapText="1"/>
      <protection/>
    </xf>
    <xf numFmtId="49" fontId="6" fillId="39" borderId="94" xfId="0" applyNumberFormat="1" applyFont="1" applyFill="1" applyBorder="1" applyAlignment="1">
      <alignment horizontal="right" vertical="center" wrapText="1"/>
    </xf>
    <xf numFmtId="176" fontId="10" fillId="32" borderId="96" xfId="0" applyNumberFormat="1" applyFont="1" applyFill="1" applyBorder="1" applyAlignment="1" applyProtection="1">
      <alignment horizontal="center" vertical="center"/>
      <protection/>
    </xf>
    <xf numFmtId="178" fontId="6" fillId="0" borderId="37" xfId="54" applyNumberFormat="1" applyFont="1" applyFill="1" applyBorder="1" applyAlignment="1" applyProtection="1">
      <alignment horizontal="left" vertical="center" wrapText="1"/>
      <protection/>
    </xf>
    <xf numFmtId="175" fontId="10" fillId="0" borderId="42" xfId="54" applyNumberFormat="1" applyFont="1" applyFill="1" applyBorder="1" applyAlignment="1" applyProtection="1">
      <alignment horizontal="center" vertical="center"/>
      <protection/>
    </xf>
    <xf numFmtId="178" fontId="10" fillId="0" borderId="33" xfId="54" applyNumberFormat="1" applyFont="1" applyFill="1" applyBorder="1" applyAlignment="1" applyProtection="1">
      <alignment horizontal="center" vertical="center"/>
      <protection/>
    </xf>
    <xf numFmtId="178" fontId="6" fillId="0" borderId="33" xfId="54" applyNumberFormat="1" applyFont="1" applyFill="1" applyBorder="1" applyAlignment="1" applyProtection="1">
      <alignment horizontal="center" vertical="center"/>
      <protection/>
    </xf>
    <xf numFmtId="178" fontId="6" fillId="0" borderId="37" xfId="54" applyNumberFormat="1" applyFont="1" applyFill="1" applyBorder="1" applyAlignment="1" applyProtection="1">
      <alignment horizontal="center" vertical="center"/>
      <protection/>
    </xf>
    <xf numFmtId="178" fontId="6" fillId="0" borderId="39" xfId="54" applyNumberFormat="1" applyFont="1" applyFill="1" applyBorder="1" applyAlignment="1" applyProtection="1">
      <alignment horizontal="center" vertical="center"/>
      <protection/>
    </xf>
    <xf numFmtId="178" fontId="6" fillId="39" borderId="18" xfId="54" applyNumberFormat="1" applyFont="1" applyFill="1" applyBorder="1" applyAlignment="1" applyProtection="1">
      <alignment horizontal="center" vertical="center"/>
      <protection/>
    </xf>
    <xf numFmtId="178" fontId="6" fillId="39" borderId="23" xfId="54" applyNumberFormat="1" applyFont="1" applyFill="1" applyBorder="1" applyAlignment="1" applyProtection="1">
      <alignment horizontal="center" vertical="center"/>
      <protection/>
    </xf>
    <xf numFmtId="0" fontId="6" fillId="39" borderId="39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49" fontId="6" fillId="39" borderId="36" xfId="54" applyNumberFormat="1" applyFont="1" applyFill="1" applyBorder="1" applyAlignment="1">
      <alignment vertical="center" wrapText="1"/>
      <protection/>
    </xf>
    <xf numFmtId="49" fontId="6" fillId="39" borderId="65" xfId="0" applyNumberFormat="1" applyFont="1" applyFill="1" applyBorder="1" applyAlignment="1" applyProtection="1">
      <alignment horizontal="center" vertical="center"/>
      <protection/>
    </xf>
    <xf numFmtId="0" fontId="6" fillId="39" borderId="31" xfId="0" applyNumberFormat="1" applyFont="1" applyFill="1" applyBorder="1" applyAlignment="1" applyProtection="1">
      <alignment horizontal="left" vertical="center"/>
      <protection/>
    </xf>
    <xf numFmtId="0" fontId="6" fillId="39" borderId="21" xfId="0" applyFont="1" applyFill="1" applyBorder="1" applyAlignment="1">
      <alignment horizontal="center" vertical="center" wrapText="1"/>
    </xf>
    <xf numFmtId="178" fontId="26" fillId="39" borderId="27" xfId="0" applyNumberFormat="1" applyFont="1" applyFill="1" applyBorder="1" applyAlignment="1" applyProtection="1">
      <alignment horizontal="center" vertical="center"/>
      <protection/>
    </xf>
    <xf numFmtId="176" fontId="10" fillId="39" borderId="31" xfId="0" applyNumberFormat="1" applyFont="1" applyFill="1" applyBorder="1" applyAlignment="1" applyProtection="1">
      <alignment horizontal="center" vertical="center"/>
      <protection/>
    </xf>
    <xf numFmtId="1" fontId="10" fillId="39" borderId="65" xfId="0" applyNumberFormat="1" applyFont="1" applyFill="1" applyBorder="1" applyAlignment="1" applyProtection="1">
      <alignment horizontal="center" vertical="center"/>
      <protection/>
    </xf>
    <xf numFmtId="0" fontId="80" fillId="39" borderId="10" xfId="54" applyFont="1" applyFill="1" applyBorder="1" applyAlignment="1">
      <alignment horizontal="center" vertical="center" wrapText="1"/>
      <protection/>
    </xf>
    <xf numFmtId="0" fontId="10" fillId="39" borderId="11" xfId="54" applyFont="1" applyFill="1" applyBorder="1" applyAlignment="1">
      <alignment horizontal="center" vertical="center" wrapText="1"/>
      <protection/>
    </xf>
    <xf numFmtId="1" fontId="10" fillId="39" borderId="12" xfId="54" applyNumberFormat="1" applyFont="1" applyFill="1" applyBorder="1" applyAlignment="1">
      <alignment horizontal="center" vertical="center" wrapText="1"/>
      <protection/>
    </xf>
    <xf numFmtId="176" fontId="10" fillId="39" borderId="63" xfId="54" applyNumberFormat="1" applyFont="1" applyFill="1" applyBorder="1" applyAlignment="1" applyProtection="1">
      <alignment horizontal="center" vertical="center"/>
      <protection/>
    </xf>
    <xf numFmtId="1" fontId="10" fillId="39" borderId="12" xfId="54" applyNumberFormat="1" applyFont="1" applyFill="1" applyBorder="1" applyAlignment="1" applyProtection="1">
      <alignment horizontal="center" vertical="center"/>
      <protection/>
    </xf>
    <xf numFmtId="176" fontId="10" fillId="39" borderId="10" xfId="54" applyNumberFormat="1" applyFont="1" applyFill="1" applyBorder="1" applyAlignment="1" applyProtection="1">
      <alignment horizontal="center" vertical="center"/>
      <protection/>
    </xf>
    <xf numFmtId="1" fontId="10" fillId="39" borderId="13" xfId="54" applyNumberFormat="1" applyFont="1" applyFill="1" applyBorder="1" applyAlignment="1" applyProtection="1">
      <alignment horizontal="center" vertical="center"/>
      <protection/>
    </xf>
    <xf numFmtId="176" fontId="10" fillId="39" borderId="142" xfId="54" applyNumberFormat="1" applyFont="1" applyFill="1" applyBorder="1" applyAlignment="1" applyProtection="1">
      <alignment horizontal="center" vertical="center"/>
      <protection/>
    </xf>
    <xf numFmtId="1" fontId="10" fillId="39" borderId="0" xfId="54" applyNumberFormat="1" applyFont="1" applyFill="1" applyBorder="1" applyAlignment="1" applyProtection="1">
      <alignment horizontal="center" vertical="center"/>
      <protection/>
    </xf>
    <xf numFmtId="1" fontId="80" fillId="39" borderId="52" xfId="54" applyNumberFormat="1" applyFont="1" applyFill="1" applyBorder="1" applyAlignment="1" applyProtection="1">
      <alignment horizontal="center" vertical="center"/>
      <protection/>
    </xf>
    <xf numFmtId="1" fontId="80" fillId="39" borderId="58" xfId="54" applyNumberFormat="1" applyFont="1" applyFill="1" applyBorder="1" applyAlignment="1" applyProtection="1">
      <alignment horizontal="center" vertical="center"/>
      <protection/>
    </xf>
    <xf numFmtId="1" fontId="10" fillId="39" borderId="58" xfId="54" applyNumberFormat="1" applyFont="1" applyFill="1" applyBorder="1" applyAlignment="1" applyProtection="1">
      <alignment horizontal="center" vertical="center"/>
      <protection/>
    </xf>
    <xf numFmtId="176" fontId="80" fillId="39" borderId="79" xfId="0" applyNumberFormat="1" applyFont="1" applyFill="1" applyBorder="1" applyAlignment="1" applyProtection="1">
      <alignment horizontal="center" vertical="center"/>
      <protection/>
    </xf>
    <xf numFmtId="176" fontId="80" fillId="39" borderId="52" xfId="0" applyNumberFormat="1" applyFont="1" applyFill="1" applyBorder="1" applyAlignment="1" applyProtection="1">
      <alignment horizontal="center" vertical="center"/>
      <protection/>
    </xf>
    <xf numFmtId="176" fontId="80" fillId="39" borderId="58" xfId="0" applyNumberFormat="1" applyFont="1" applyFill="1" applyBorder="1" applyAlignment="1" applyProtection="1">
      <alignment horizontal="center" vertical="center"/>
      <protection/>
    </xf>
    <xf numFmtId="176" fontId="80" fillId="39" borderId="81" xfId="0" applyNumberFormat="1" applyFont="1" applyFill="1" applyBorder="1" applyAlignment="1" applyProtection="1">
      <alignment horizontal="center" vertical="center"/>
      <protection/>
    </xf>
    <xf numFmtId="49" fontId="6" fillId="39" borderId="31" xfId="0" applyNumberFormat="1" applyFont="1" applyFill="1" applyBorder="1" applyAlignment="1" applyProtection="1">
      <alignment horizontal="center" vertical="center"/>
      <protection/>
    </xf>
    <xf numFmtId="178" fontId="6" fillId="39" borderId="21" xfId="0" applyNumberFormat="1" applyFont="1" applyFill="1" applyBorder="1" applyAlignment="1" applyProtection="1">
      <alignment horizontal="center" vertical="center"/>
      <protection/>
    </xf>
    <xf numFmtId="178" fontId="6" fillId="39" borderId="20" xfId="0" applyNumberFormat="1" applyFont="1" applyFill="1" applyBorder="1" applyAlignment="1" applyProtection="1">
      <alignment horizontal="center" vertical="center"/>
      <protection/>
    </xf>
    <xf numFmtId="178" fontId="6" fillId="39" borderId="24" xfId="0" applyNumberFormat="1" applyFont="1" applyFill="1" applyBorder="1" applyAlignment="1" applyProtection="1">
      <alignment horizontal="center" vertical="center"/>
      <protection/>
    </xf>
    <xf numFmtId="176" fontId="10" fillId="39" borderId="65" xfId="0" applyNumberFormat="1" applyFont="1" applyFill="1" applyBorder="1" applyAlignment="1" applyProtection="1">
      <alignment horizontal="center" vertical="center"/>
      <protection/>
    </xf>
    <xf numFmtId="178" fontId="10" fillId="39" borderId="65" xfId="0" applyNumberFormat="1" applyFont="1" applyFill="1" applyBorder="1" applyAlignment="1" applyProtection="1">
      <alignment horizontal="center" vertical="center"/>
      <protection/>
    </xf>
    <xf numFmtId="0" fontId="80" fillId="39" borderId="21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left" vertical="top" wrapText="1"/>
    </xf>
    <xf numFmtId="178" fontId="10" fillId="39" borderId="27" xfId="54" applyNumberFormat="1" applyFont="1" applyFill="1" applyBorder="1" applyAlignment="1">
      <alignment horizontal="center" vertical="center" wrapText="1"/>
      <protection/>
    </xf>
    <xf numFmtId="0" fontId="10" fillId="39" borderId="63" xfId="0" applyFont="1" applyFill="1" applyBorder="1" applyAlignment="1">
      <alignment horizontal="left" vertical="top" wrapText="1"/>
    </xf>
    <xf numFmtId="0" fontId="10" fillId="39" borderId="13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left" vertical="top" wrapText="1"/>
    </xf>
    <xf numFmtId="49" fontId="6" fillId="0" borderId="43" xfId="54" applyNumberFormat="1" applyFont="1" applyFill="1" applyBorder="1" applyAlignment="1">
      <alignment horizontal="left" vertical="center" wrapText="1"/>
      <protection/>
    </xf>
    <xf numFmtId="0" fontId="6" fillId="0" borderId="87" xfId="0" applyFont="1" applyFill="1" applyBorder="1" applyAlignment="1">
      <alignment horizontal="center" vertical="center" wrapText="1"/>
    </xf>
    <xf numFmtId="177" fontId="82" fillId="0" borderId="10" xfId="54" applyNumberFormat="1" applyFont="1" applyFill="1" applyBorder="1" applyAlignment="1" applyProtection="1">
      <alignment horizontal="center" vertical="center"/>
      <protection/>
    </xf>
    <xf numFmtId="0" fontId="82" fillId="0" borderId="11" xfId="54" applyFont="1" applyFill="1" applyBorder="1" applyAlignment="1">
      <alignment horizontal="center" vertical="center" wrapText="1"/>
      <protection/>
    </xf>
    <xf numFmtId="176" fontId="10" fillId="0" borderId="45" xfId="54" applyNumberFormat="1" applyFont="1" applyFill="1" applyBorder="1" applyAlignment="1" applyProtection="1">
      <alignment horizontal="center" vertical="center"/>
      <protection/>
    </xf>
    <xf numFmtId="176" fontId="10" fillId="0" borderId="63" xfId="54" applyNumberFormat="1" applyFont="1" applyFill="1" applyBorder="1" applyAlignment="1" applyProtection="1">
      <alignment horizontal="center" vertical="center"/>
      <protection/>
    </xf>
    <xf numFmtId="1" fontId="10" fillId="0" borderId="12" xfId="54" applyNumberFormat="1" applyFont="1" applyFill="1" applyBorder="1" applyAlignment="1" applyProtection="1">
      <alignment horizontal="center" vertical="center"/>
      <protection/>
    </xf>
    <xf numFmtId="176" fontId="10" fillId="0" borderId="10" xfId="54" applyNumberFormat="1" applyFont="1" applyFill="1" applyBorder="1" applyAlignment="1" applyProtection="1">
      <alignment horizontal="center" vertical="center"/>
      <protection/>
    </xf>
    <xf numFmtId="176" fontId="80" fillId="0" borderId="79" xfId="0" applyNumberFormat="1" applyFont="1" applyFill="1" applyBorder="1" applyAlignment="1" applyProtection="1">
      <alignment horizontal="center" vertical="center"/>
      <protection/>
    </xf>
    <xf numFmtId="176" fontId="80" fillId="0" borderId="52" xfId="0" applyNumberFormat="1" applyFont="1" applyFill="1" applyBorder="1" applyAlignment="1" applyProtection="1">
      <alignment horizontal="center" vertical="center"/>
      <protection/>
    </xf>
    <xf numFmtId="176" fontId="8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80" fillId="0" borderId="47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43" xfId="0" applyNumberFormat="1" applyFont="1" applyFill="1" applyBorder="1" applyAlignment="1">
      <alignment horizontal="center" vertical="center" wrapText="1"/>
    </xf>
    <xf numFmtId="176" fontId="6" fillId="0" borderId="109" xfId="0" applyNumberFormat="1" applyFont="1" applyFill="1" applyBorder="1" applyAlignment="1">
      <alignment horizontal="center" vertical="center" wrapText="1"/>
    </xf>
    <xf numFmtId="176" fontId="6" fillId="0" borderId="84" xfId="0" applyNumberFormat="1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5" fontId="80" fillId="0" borderId="52" xfId="54" applyNumberFormat="1" applyFont="1" applyFill="1" applyBorder="1" applyAlignment="1" applyProtection="1">
      <alignment horizontal="center" vertical="center"/>
      <protection/>
    </xf>
    <xf numFmtId="182" fontId="10" fillId="0" borderId="52" xfId="54" applyNumberFormat="1" applyFont="1" applyFill="1" applyBorder="1" applyAlignment="1" applyProtection="1">
      <alignment horizontal="center" vertical="center"/>
      <protection/>
    </xf>
    <xf numFmtId="176" fontId="10" fillId="0" borderId="75" xfId="54" applyNumberFormat="1" applyFont="1" applyFill="1" applyBorder="1" applyAlignment="1" applyProtection="1">
      <alignment horizontal="center" vertical="center"/>
      <protection/>
    </xf>
    <xf numFmtId="1" fontId="10" fillId="0" borderId="73" xfId="54" applyNumberFormat="1" applyFont="1" applyFill="1" applyBorder="1" applyAlignment="1">
      <alignment horizontal="center" vertical="center" wrapText="1"/>
      <protection/>
    </xf>
    <xf numFmtId="176" fontId="0" fillId="0" borderId="58" xfId="0" applyNumberFormat="1" applyFill="1" applyBorder="1" applyAlignment="1">
      <alignment horizontal="center" vertical="center"/>
    </xf>
    <xf numFmtId="1" fontId="10" fillId="0" borderId="131" xfId="54" applyNumberFormat="1" applyFont="1" applyFill="1" applyBorder="1" applyAlignment="1">
      <alignment horizontal="center" vertical="center" wrapText="1"/>
      <protection/>
    </xf>
    <xf numFmtId="1" fontId="10" fillId="0" borderId="132" xfId="54" applyNumberFormat="1" applyFont="1" applyFill="1" applyBorder="1" applyAlignment="1">
      <alignment horizontal="center" vertical="center" wrapText="1"/>
      <protection/>
    </xf>
    <xf numFmtId="1" fontId="10" fillId="0" borderId="59" xfId="54" applyNumberFormat="1" applyFont="1" applyFill="1" applyBorder="1" applyAlignment="1">
      <alignment horizontal="center" vertical="center" wrapText="1"/>
      <protection/>
    </xf>
    <xf numFmtId="1" fontId="10" fillId="0" borderId="57" xfId="54" applyNumberFormat="1" applyFont="1" applyFill="1" applyBorder="1" applyAlignment="1">
      <alignment horizontal="center" vertical="center" wrapText="1"/>
      <protection/>
    </xf>
    <xf numFmtId="1" fontId="10" fillId="0" borderId="82" xfId="54" applyNumberFormat="1" applyFont="1" applyFill="1" applyBorder="1" applyAlignment="1">
      <alignment horizontal="center" vertical="center" wrapText="1"/>
      <protection/>
    </xf>
    <xf numFmtId="49" fontId="80" fillId="0" borderId="47" xfId="0" applyNumberFormat="1" applyFont="1" applyFill="1" applyBorder="1" applyAlignment="1">
      <alignment horizontal="center" vertical="center" wrapText="1"/>
    </xf>
    <xf numFmtId="49" fontId="80" fillId="0" borderId="53" xfId="0" applyNumberFormat="1" applyFont="1" applyFill="1" applyBorder="1" applyAlignment="1">
      <alignment horizontal="center" vertical="center" wrapText="1"/>
    </xf>
    <xf numFmtId="49" fontId="80" fillId="0" borderId="59" xfId="0" applyNumberFormat="1" applyFont="1" applyFill="1" applyBorder="1" applyAlignment="1">
      <alignment horizontal="center" vertical="center" wrapText="1"/>
    </xf>
    <xf numFmtId="177" fontId="10" fillId="0" borderId="55" xfId="0" applyNumberFormat="1" applyFont="1" applyFill="1" applyBorder="1" applyAlignment="1">
      <alignment horizontal="center" vertical="center"/>
    </xf>
    <xf numFmtId="177" fontId="10" fillId="0" borderId="48" xfId="0" applyNumberFormat="1" applyFont="1" applyFill="1" applyBorder="1" applyAlignment="1">
      <alignment horizontal="center" vertical="center"/>
    </xf>
    <xf numFmtId="177" fontId="10" fillId="0" borderId="133" xfId="0" applyNumberFormat="1" applyFont="1" applyFill="1" applyBorder="1" applyAlignment="1">
      <alignment horizontal="center" vertical="center"/>
    </xf>
    <xf numFmtId="177" fontId="10" fillId="0" borderId="47" xfId="54" applyNumberFormat="1" applyFont="1" applyFill="1" applyBorder="1" applyAlignment="1" applyProtection="1">
      <alignment horizontal="center" vertical="center"/>
      <protection/>
    </xf>
    <xf numFmtId="177" fontId="10" fillId="0" borderId="53" xfId="54" applyNumberFormat="1" applyFont="1" applyFill="1" applyBorder="1" applyAlignment="1" applyProtection="1">
      <alignment horizontal="center" vertical="center"/>
      <protection/>
    </xf>
    <xf numFmtId="182" fontId="10" fillId="0" borderId="46" xfId="54" applyNumberFormat="1" applyFont="1" applyFill="1" applyBorder="1" applyAlignment="1" applyProtection="1">
      <alignment horizontal="center" vertical="center"/>
      <protection/>
    </xf>
    <xf numFmtId="176" fontId="10" fillId="0" borderId="52" xfId="54" applyNumberFormat="1" applyFont="1" applyFill="1" applyBorder="1" applyAlignment="1" applyProtection="1">
      <alignment horizontal="center" vertical="center"/>
      <protection/>
    </xf>
    <xf numFmtId="1" fontId="80" fillId="0" borderId="47" xfId="54" applyNumberFormat="1" applyFont="1" applyFill="1" applyBorder="1" applyAlignment="1">
      <alignment horizontal="center" vertical="center" wrapText="1"/>
      <protection/>
    </xf>
    <xf numFmtId="1" fontId="80" fillId="0" borderId="53" xfId="54" applyNumberFormat="1" applyFont="1" applyFill="1" applyBorder="1" applyAlignment="1">
      <alignment horizontal="center" vertical="center" wrapText="1"/>
      <protection/>
    </xf>
    <xf numFmtId="1" fontId="80" fillId="0" borderId="59" xfId="54" applyNumberFormat="1" applyFont="1" applyFill="1" applyBorder="1" applyAlignment="1">
      <alignment horizontal="center" vertical="center" wrapText="1"/>
      <protection/>
    </xf>
    <xf numFmtId="177" fontId="6" fillId="0" borderId="55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133" xfId="0" applyNumberFormat="1" applyFont="1" applyFill="1" applyBorder="1" applyAlignment="1">
      <alignment horizontal="center" vertical="center"/>
    </xf>
    <xf numFmtId="1" fontId="10" fillId="0" borderId="135" xfId="54" applyNumberFormat="1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174" fontId="6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center" vertical="center"/>
      <protection/>
    </xf>
    <xf numFmtId="176" fontId="4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44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14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8" fillId="0" borderId="135" xfId="53" applyFont="1" applyBorder="1" applyAlignment="1">
      <alignment horizontal="center" vertical="center" wrapText="1"/>
      <protection/>
    </xf>
    <xf numFmtId="0" fontId="8" fillId="0" borderId="74" xfId="53" applyFont="1" applyBorder="1" applyAlignment="1">
      <alignment horizontal="center" vertical="center" wrapText="1"/>
      <protection/>
    </xf>
    <xf numFmtId="0" fontId="8" fillId="0" borderId="136" xfId="53" applyFont="1" applyBorder="1" applyAlignment="1">
      <alignment horizontal="center" vertical="center" wrapText="1"/>
      <protection/>
    </xf>
    <xf numFmtId="0" fontId="8" fillId="0" borderId="82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77" xfId="53" applyFont="1" applyBorder="1" applyAlignment="1">
      <alignment horizontal="center" vertical="center" wrapText="1"/>
      <protection/>
    </xf>
    <xf numFmtId="0" fontId="8" fillId="0" borderId="133" xfId="53" applyFont="1" applyBorder="1" applyAlignment="1">
      <alignment horizontal="center" vertical="center" wrapText="1"/>
      <protection/>
    </xf>
    <xf numFmtId="0" fontId="8" fillId="0" borderId="130" xfId="53" applyFont="1" applyBorder="1" applyAlignment="1">
      <alignment horizontal="center" vertical="center" wrapText="1"/>
      <protection/>
    </xf>
    <xf numFmtId="0" fontId="8" fillId="0" borderId="134" xfId="53" applyFont="1" applyBorder="1" applyAlignment="1">
      <alignment horizontal="center" vertical="center" wrapText="1"/>
      <protection/>
    </xf>
    <xf numFmtId="0" fontId="7" fillId="0" borderId="1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9" fillId="0" borderId="14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71" fontId="8" fillId="0" borderId="128" xfId="63" applyFont="1" applyBorder="1" applyAlignment="1">
      <alignment horizontal="center" vertical="center" wrapText="1"/>
    </xf>
    <xf numFmtId="171" fontId="8" fillId="0" borderId="74" xfId="63" applyFont="1" applyBorder="1" applyAlignment="1">
      <alignment horizontal="center" vertical="center" wrapText="1"/>
    </xf>
    <xf numFmtId="171" fontId="8" fillId="0" borderId="136" xfId="63" applyFont="1" applyBorder="1" applyAlignment="1">
      <alignment horizontal="center" vertical="center" wrapText="1"/>
    </xf>
    <xf numFmtId="171" fontId="8" fillId="0" borderId="83" xfId="63" applyFont="1" applyBorder="1" applyAlignment="1">
      <alignment horizontal="center" vertical="center" wrapText="1"/>
    </xf>
    <xf numFmtId="171" fontId="8" fillId="0" borderId="0" xfId="63" applyFont="1" applyBorder="1" applyAlignment="1">
      <alignment horizontal="center" vertical="center" wrapText="1"/>
    </xf>
    <xf numFmtId="171" fontId="8" fillId="0" borderId="77" xfId="63" applyFont="1" applyBorder="1" applyAlignment="1">
      <alignment horizontal="center" vertical="center" wrapText="1"/>
    </xf>
    <xf numFmtId="171" fontId="8" fillId="0" borderId="73" xfId="63" applyFont="1" applyBorder="1" applyAlignment="1">
      <alignment horizontal="center" vertical="center" wrapText="1"/>
    </xf>
    <xf numFmtId="171" fontId="8" fillId="0" borderId="130" xfId="63" applyFont="1" applyBorder="1" applyAlignment="1">
      <alignment horizontal="center" vertical="center" wrapText="1"/>
    </xf>
    <xf numFmtId="171" fontId="8" fillId="0" borderId="134" xfId="63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77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29" fillId="0" borderId="149" xfId="0" applyFont="1" applyFill="1" applyBorder="1" applyAlignment="1">
      <alignment horizontal="center" vertical="center" wrapText="1"/>
    </xf>
    <xf numFmtId="0" fontId="29" fillId="0" borderId="15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15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128" xfId="53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15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29" fillId="0" borderId="156" xfId="0" applyFont="1" applyBorder="1" applyAlignment="1">
      <alignment horizontal="center" vertical="center" wrapText="1"/>
    </xf>
    <xf numFmtId="0" fontId="29" fillId="0" borderId="157" xfId="0" applyFont="1" applyBorder="1" applyAlignment="1">
      <alignment horizontal="center" vertical="center" wrapText="1"/>
    </xf>
    <xf numFmtId="0" fontId="7" fillId="0" borderId="151" xfId="0" applyNumberFormat="1" applyFont="1" applyFill="1" applyBorder="1" applyAlignment="1">
      <alignment horizontal="center" vertical="center" wrapText="1"/>
    </xf>
    <xf numFmtId="0" fontId="7" fillId="0" borderId="74" xfId="0" applyFont="1" applyBorder="1" applyAlignment="1">
      <alignment wrapText="1"/>
    </xf>
    <xf numFmtId="0" fontId="7" fillId="0" borderId="136" xfId="0" applyFont="1" applyBorder="1" applyAlignment="1">
      <alignment wrapText="1"/>
    </xf>
    <xf numFmtId="0" fontId="7" fillId="0" borderId="8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77" xfId="0" applyFont="1" applyBorder="1" applyAlignment="1">
      <alignment wrapText="1"/>
    </xf>
    <xf numFmtId="0" fontId="7" fillId="0" borderId="133" xfId="0" applyFont="1" applyBorder="1" applyAlignment="1">
      <alignment wrapText="1"/>
    </xf>
    <xf numFmtId="0" fontId="7" fillId="0" borderId="130" xfId="0" applyFont="1" applyBorder="1" applyAlignment="1">
      <alignment wrapText="1"/>
    </xf>
    <xf numFmtId="0" fontId="7" fillId="0" borderId="134" xfId="0" applyFont="1" applyBorder="1" applyAlignment="1">
      <alignment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152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58" xfId="0" applyFont="1" applyBorder="1" applyAlignment="1">
      <alignment horizontal="center" vertical="center" wrapText="1"/>
    </xf>
    <xf numFmtId="0" fontId="14" fillId="0" borderId="15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5" xfId="0" applyFont="1" applyBorder="1" applyAlignment="1">
      <alignment horizontal="center" vertical="center" wrapText="1"/>
    </xf>
    <xf numFmtId="1" fontId="7" fillId="0" borderId="154" xfId="0" applyNumberFormat="1" applyFont="1" applyBorder="1" applyAlignment="1">
      <alignment horizontal="center" vertical="center" wrapText="1"/>
    </xf>
    <xf numFmtId="1" fontId="14" fillId="0" borderId="155" xfId="0" applyNumberFormat="1" applyFont="1" applyBorder="1" applyAlignment="1">
      <alignment horizontal="center" vertical="center" wrapText="1"/>
    </xf>
    <xf numFmtId="1" fontId="14" fillId="0" borderId="156" xfId="0" applyNumberFormat="1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14" fillId="0" borderId="152" xfId="0" applyFont="1" applyBorder="1" applyAlignment="1">
      <alignment horizontal="center" vertical="center" wrapText="1"/>
    </xf>
    <xf numFmtId="0" fontId="14" fillId="0" borderId="149" xfId="0" applyFont="1" applyFill="1" applyBorder="1" applyAlignment="1">
      <alignment horizontal="center" vertical="center" wrapText="1"/>
    </xf>
    <xf numFmtId="0" fontId="14" fillId="0" borderId="160" xfId="0" applyFont="1" applyFill="1" applyBorder="1" applyAlignment="1">
      <alignment horizontal="center" vertical="center" wrapText="1"/>
    </xf>
    <xf numFmtId="0" fontId="7" fillId="0" borderId="41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7" fillId="0" borderId="65" xfId="53" applyNumberFormat="1" applyFont="1" applyBorder="1" applyAlignment="1">
      <alignment horizontal="left" vertical="center" wrapText="1"/>
      <protection/>
    </xf>
    <xf numFmtId="0" fontId="0" fillId="0" borderId="15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6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3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 wrapText="1"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9" fillId="0" borderId="145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161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62" xfId="53" applyNumberFormat="1" applyFont="1" applyBorder="1" applyAlignment="1">
      <alignment horizontal="left" vertical="center" wrapText="1"/>
      <protection/>
    </xf>
    <xf numFmtId="0" fontId="0" fillId="0" borderId="6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7" fillId="0" borderId="83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77" xfId="53" applyNumberFormat="1" applyFont="1" applyBorder="1" applyAlignment="1" applyProtection="1">
      <alignment horizontal="left" vertical="center" wrapText="1"/>
      <protection locked="0"/>
    </xf>
    <xf numFmtId="49" fontId="7" fillId="0" borderId="76" xfId="53" applyNumberFormat="1" applyFont="1" applyBorder="1" applyAlignment="1" applyProtection="1">
      <alignment horizontal="left" vertical="center" wrapText="1"/>
      <protection locked="0"/>
    </xf>
    <xf numFmtId="49" fontId="7" fillId="0" borderId="37" xfId="53" applyNumberFormat="1" applyFont="1" applyBorder="1" applyAlignment="1" applyProtection="1">
      <alignment horizontal="left" vertical="center" wrapText="1"/>
      <protection locked="0"/>
    </xf>
    <xf numFmtId="49" fontId="7" fillId="0" borderId="33" xfId="53" applyNumberFormat="1" applyFont="1" applyBorder="1" applyAlignment="1" applyProtection="1">
      <alignment horizontal="left" vertical="center" wrapText="1"/>
      <protection locked="0"/>
    </xf>
    <xf numFmtId="0" fontId="10" fillId="0" borderId="79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10" fillId="0" borderId="81" xfId="54" applyFont="1" applyFill="1" applyBorder="1" applyAlignment="1">
      <alignment horizontal="center" vertical="center" wrapText="1"/>
      <protection/>
    </xf>
    <xf numFmtId="0" fontId="10" fillId="0" borderId="128" xfId="54" applyFont="1" applyFill="1" applyBorder="1" applyAlignment="1">
      <alignment horizontal="center" vertical="center" wrapText="1"/>
      <protection/>
    </xf>
    <xf numFmtId="0" fontId="10" fillId="0" borderId="74" xfId="54" applyFont="1" applyFill="1" applyBorder="1" applyAlignment="1">
      <alignment horizontal="center" vertical="center" wrapText="1"/>
      <protection/>
    </xf>
    <xf numFmtId="0" fontId="10" fillId="0" borderId="129" xfId="54" applyFont="1" applyFill="1" applyBorder="1" applyAlignment="1">
      <alignment horizontal="center" vertical="center" wrapText="1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6" fillId="0" borderId="66" xfId="54" applyNumberFormat="1" applyFont="1" applyFill="1" applyBorder="1" applyAlignment="1" applyProtection="1">
      <alignment horizontal="center" vertical="center" wrapText="1"/>
      <protection/>
    </xf>
    <xf numFmtId="177" fontId="6" fillId="0" borderId="78" xfId="54" applyNumberFormat="1" applyFont="1" applyFill="1" applyBorder="1" applyAlignment="1" applyProtection="1">
      <alignment horizontal="center" vertical="center" wrapText="1"/>
      <protection/>
    </xf>
    <xf numFmtId="177" fontId="6" fillId="0" borderId="80" xfId="54" applyNumberFormat="1" applyFont="1" applyFill="1" applyBorder="1" applyAlignment="1" applyProtection="1">
      <alignment horizontal="center" vertical="center" wrapText="1"/>
      <protection/>
    </xf>
    <xf numFmtId="0" fontId="6" fillId="0" borderId="128" xfId="54" applyNumberFormat="1" applyFont="1" applyFill="1" applyBorder="1" applyAlignment="1" applyProtection="1">
      <alignment horizontal="center"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 wrapText="1"/>
      <protection/>
    </xf>
    <xf numFmtId="0" fontId="6" fillId="0" borderId="73" xfId="54" applyNumberFormat="1" applyFont="1" applyFill="1" applyBorder="1" applyAlignment="1" applyProtection="1">
      <alignment horizontal="center" vertical="center" wrapText="1"/>
      <protection/>
    </xf>
    <xf numFmtId="0" fontId="6" fillId="0" borderId="130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4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34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48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79" xfId="54" applyNumberFormat="1" applyFont="1" applyFill="1" applyBorder="1" applyAlignment="1" applyProtection="1">
      <alignment horizontal="center" vertical="center"/>
      <protection/>
    </xf>
    <xf numFmtId="178" fontId="10" fillId="0" borderId="58" xfId="54" applyNumberFormat="1" applyFont="1" applyFill="1" applyBorder="1" applyAlignment="1" applyProtection="1">
      <alignment horizontal="center" vertical="center"/>
      <protection/>
    </xf>
    <xf numFmtId="177" fontId="9" fillId="0" borderId="128" xfId="54" applyNumberFormat="1" applyFont="1" applyFill="1" applyBorder="1" applyAlignment="1" applyProtection="1">
      <alignment horizontal="center" vertical="center" wrapText="1"/>
      <protection/>
    </xf>
    <xf numFmtId="177" fontId="9" fillId="0" borderId="74" xfId="54" applyNumberFormat="1" applyFont="1" applyFill="1" applyBorder="1" applyAlignment="1" applyProtection="1">
      <alignment horizontal="center" vertical="center" wrapText="1"/>
      <protection/>
    </xf>
    <xf numFmtId="0" fontId="6" fillId="0" borderId="40" xfId="54" applyNumberFormat="1" applyFont="1" applyFill="1" applyBorder="1" applyAlignment="1" applyProtection="1">
      <alignment horizontal="center" vertical="center" textRotation="90"/>
      <protection/>
    </xf>
    <xf numFmtId="0" fontId="6" fillId="0" borderId="75" xfId="54" applyNumberFormat="1" applyFont="1" applyFill="1" applyBorder="1" applyAlignment="1" applyProtection="1">
      <alignment horizontal="center" vertical="center" textRotation="90"/>
      <protection/>
    </xf>
    <xf numFmtId="0" fontId="6" fillId="0" borderId="142" xfId="54" applyNumberFormat="1" applyFont="1" applyFill="1" applyBorder="1" applyAlignment="1" applyProtection="1">
      <alignment horizontal="center" vertical="center" textRotation="90"/>
      <protection/>
    </xf>
    <xf numFmtId="177" fontId="6" fillId="0" borderId="40" xfId="54" applyNumberFormat="1" applyFont="1" applyFill="1" applyBorder="1" applyAlignment="1" applyProtection="1">
      <alignment horizontal="center" vertical="center"/>
      <protection/>
    </xf>
    <xf numFmtId="177" fontId="6" fillId="0" borderId="75" xfId="54" applyNumberFormat="1" applyFont="1" applyFill="1" applyBorder="1" applyAlignment="1" applyProtection="1">
      <alignment horizontal="center" vertical="center"/>
      <protection/>
    </xf>
    <xf numFmtId="177" fontId="6" fillId="0" borderId="142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 wrapText="1"/>
      <protection/>
    </xf>
    <xf numFmtId="177" fontId="6" fillId="0" borderId="15" xfId="54" applyNumberFormat="1" applyFont="1" applyFill="1" applyBorder="1" applyAlignment="1" applyProtection="1">
      <alignment horizontal="center" vertical="center" wrapText="1"/>
      <protection/>
    </xf>
    <xf numFmtId="177" fontId="6" fillId="0" borderId="16" xfId="54" applyNumberFormat="1" applyFont="1" applyFill="1" applyBorder="1" applyAlignment="1" applyProtection="1">
      <alignment horizontal="center" vertical="center" wrapText="1"/>
      <protection/>
    </xf>
    <xf numFmtId="177" fontId="6" fillId="0" borderId="4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42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8" xfId="54" applyNumberFormat="1" applyFont="1" applyFill="1" applyBorder="1" applyAlignment="1" applyProtection="1">
      <alignment horizontal="center" vertical="center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129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174" fontId="10" fillId="0" borderId="79" xfId="0" applyNumberFormat="1" applyFont="1" applyFill="1" applyBorder="1" applyAlignment="1" applyProtection="1">
      <alignment horizontal="center" vertical="center"/>
      <protection/>
    </xf>
    <xf numFmtId="174" fontId="10" fillId="0" borderId="58" xfId="0" applyNumberFormat="1" applyFont="1" applyFill="1" applyBorder="1" applyAlignment="1" applyProtection="1">
      <alignment horizontal="center" vertical="center"/>
      <protection/>
    </xf>
    <xf numFmtId="177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43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6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33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73" xfId="54" applyNumberFormat="1" applyFont="1" applyFill="1" applyBorder="1" applyAlignment="1" applyProtection="1">
      <alignment horizontal="center" vertical="center"/>
      <protection/>
    </xf>
    <xf numFmtId="178" fontId="10" fillId="0" borderId="130" xfId="54" applyNumberFormat="1" applyFont="1" applyFill="1" applyBorder="1" applyAlignment="1" applyProtection="1">
      <alignment horizontal="center" vertical="center"/>
      <protection/>
    </xf>
    <xf numFmtId="49" fontId="10" fillId="0" borderId="128" xfId="0" applyNumberFormat="1" applyFont="1" applyFill="1" applyBorder="1" applyAlignment="1" applyProtection="1">
      <alignment horizontal="center" vertical="center"/>
      <protection/>
    </xf>
    <xf numFmtId="49" fontId="10" fillId="0" borderId="74" xfId="0" applyNumberFormat="1" applyFont="1" applyFill="1" applyBorder="1" applyAlignment="1" applyProtection="1">
      <alignment horizontal="center" vertical="center"/>
      <protection/>
    </xf>
    <xf numFmtId="49" fontId="10" fillId="39" borderId="83" xfId="0" applyNumberFormat="1" applyFont="1" applyFill="1" applyBorder="1" applyAlignment="1" applyProtection="1">
      <alignment horizontal="center" vertical="center"/>
      <protection/>
    </xf>
    <xf numFmtId="49" fontId="10" fillId="39" borderId="0" xfId="0" applyNumberFormat="1" applyFont="1" applyFill="1" applyBorder="1" applyAlignment="1" applyProtection="1">
      <alignment horizontal="center" vertical="center"/>
      <protection/>
    </xf>
    <xf numFmtId="49" fontId="10" fillId="39" borderId="51" xfId="0" applyNumberFormat="1" applyFont="1" applyFill="1" applyBorder="1" applyAlignment="1" applyProtection="1">
      <alignment horizontal="center" vertical="center"/>
      <protection/>
    </xf>
    <xf numFmtId="49" fontId="10" fillId="39" borderId="79" xfId="0" applyNumberFormat="1" applyFont="1" applyFill="1" applyBorder="1" applyAlignment="1" applyProtection="1">
      <alignment horizontal="center" vertical="center"/>
      <protection/>
    </xf>
    <xf numFmtId="49" fontId="10" fillId="39" borderId="58" xfId="0" applyNumberFormat="1" applyFont="1" applyFill="1" applyBorder="1" applyAlignment="1" applyProtection="1">
      <alignment horizontal="center" vertical="center"/>
      <protection/>
    </xf>
    <xf numFmtId="49" fontId="10" fillId="39" borderId="130" xfId="0" applyNumberFormat="1" applyFont="1" applyFill="1" applyBorder="1" applyAlignment="1" applyProtection="1">
      <alignment horizontal="center" vertical="center"/>
      <protection/>
    </xf>
    <xf numFmtId="174" fontId="10" fillId="0" borderId="73" xfId="0" applyNumberFormat="1" applyFont="1" applyFill="1" applyBorder="1" applyAlignment="1" applyProtection="1">
      <alignment horizontal="center" vertical="center" wrapText="1"/>
      <protection/>
    </xf>
    <xf numFmtId="174" fontId="10" fillId="0" borderId="130" xfId="0" applyNumberFormat="1" applyFont="1" applyFill="1" applyBorder="1" applyAlignment="1" applyProtection="1">
      <alignment horizontal="center" vertical="center" wrapText="1"/>
      <protection/>
    </xf>
    <xf numFmtId="174" fontId="10" fillId="0" borderId="146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79" xfId="54" applyNumberFormat="1" applyFont="1" applyFill="1" applyBorder="1" applyAlignment="1" applyProtection="1">
      <alignment horizontal="center" vertical="center"/>
      <protection/>
    </xf>
    <xf numFmtId="0" fontId="10" fillId="0" borderId="58" xfId="54" applyNumberFormat="1" applyFont="1" applyFill="1" applyBorder="1" applyAlignment="1" applyProtection="1">
      <alignment horizontal="center" vertical="center"/>
      <protection/>
    </xf>
    <xf numFmtId="178" fontId="10" fillId="0" borderId="128" xfId="54" applyNumberFormat="1" applyFont="1" applyFill="1" applyBorder="1" applyAlignment="1" applyProtection="1">
      <alignment horizontal="center" vertical="center"/>
      <protection/>
    </xf>
    <xf numFmtId="178" fontId="10" fillId="0" borderId="74" xfId="54" applyNumberFormat="1" applyFont="1" applyFill="1" applyBorder="1" applyAlignment="1" applyProtection="1">
      <alignment horizontal="center" vertical="center"/>
      <protection/>
    </xf>
    <xf numFmtId="178" fontId="25" fillId="0" borderId="79" xfId="54" applyNumberFormat="1" applyFont="1" applyFill="1" applyBorder="1" applyAlignment="1" applyProtection="1">
      <alignment horizontal="center" vertical="center" wrapText="1"/>
      <protection/>
    </xf>
    <xf numFmtId="178" fontId="10" fillId="0" borderId="58" xfId="54" applyNumberFormat="1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81" xfId="0" applyBorder="1" applyAlignment="1">
      <alignment vertical="center"/>
    </xf>
    <xf numFmtId="49" fontId="6" fillId="0" borderId="40" xfId="54" applyNumberFormat="1" applyFont="1" applyFill="1" applyBorder="1" applyAlignment="1" applyProtection="1">
      <alignment horizontal="center" vertical="center"/>
      <protection/>
    </xf>
    <xf numFmtId="49" fontId="6" fillId="0" borderId="75" xfId="54" applyNumberFormat="1" applyFont="1" applyFill="1" applyBorder="1" applyAlignment="1" applyProtection="1">
      <alignment horizontal="center" vertical="center"/>
      <protection/>
    </xf>
    <xf numFmtId="49" fontId="6" fillId="0" borderId="32" xfId="54" applyNumberFormat="1" applyFont="1" applyFill="1" applyBorder="1" applyAlignment="1" applyProtection="1">
      <alignment horizontal="center" vertical="center"/>
      <protection/>
    </xf>
    <xf numFmtId="49" fontId="6" fillId="0" borderId="43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47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178" fontId="6" fillId="0" borderId="79" xfId="54" applyNumberFormat="1" applyFont="1" applyFill="1" applyBorder="1" applyAlignment="1" applyProtection="1">
      <alignment horizontal="center" vertical="center" wrapText="1"/>
      <protection/>
    </xf>
    <xf numFmtId="178" fontId="6" fillId="0" borderId="58" xfId="54" applyNumberFormat="1" applyFont="1" applyFill="1" applyBorder="1" applyAlignment="1" applyProtection="1">
      <alignment horizontal="center" vertical="center" wrapText="1"/>
      <protection/>
    </xf>
    <xf numFmtId="0" fontId="10" fillId="38" borderId="79" xfId="0" applyFont="1" applyFill="1" applyBorder="1" applyAlignment="1">
      <alignment horizontal="center" vertical="center" wrapText="1"/>
    </xf>
    <xf numFmtId="0" fontId="10" fillId="38" borderId="58" xfId="0" applyFont="1" applyFill="1" applyBorder="1" applyAlignment="1">
      <alignment horizontal="center" vertical="center" wrapText="1"/>
    </xf>
    <xf numFmtId="0" fontId="10" fillId="38" borderId="81" xfId="0" applyFont="1" applyFill="1" applyBorder="1" applyAlignment="1">
      <alignment horizontal="center" vertical="center" wrapText="1"/>
    </xf>
    <xf numFmtId="178" fontId="10" fillId="40" borderId="79" xfId="54" applyNumberFormat="1" applyFont="1" applyFill="1" applyBorder="1" applyAlignment="1" applyProtection="1">
      <alignment horizontal="right" vertical="center"/>
      <protection/>
    </xf>
    <xf numFmtId="178" fontId="10" fillId="40" borderId="58" xfId="54" applyNumberFormat="1" applyFont="1" applyFill="1" applyBorder="1" applyAlignment="1" applyProtection="1">
      <alignment horizontal="right" vertical="center"/>
      <protection/>
    </xf>
    <xf numFmtId="178" fontId="10" fillId="40" borderId="81" xfId="54" applyNumberFormat="1" applyFont="1" applyFill="1" applyBorder="1" applyAlignment="1" applyProtection="1">
      <alignment horizontal="right" vertical="center"/>
      <protection/>
    </xf>
    <xf numFmtId="176" fontId="10" fillId="38" borderId="133" xfId="54" applyNumberFormat="1" applyFont="1" applyFill="1" applyBorder="1" applyAlignment="1" applyProtection="1">
      <alignment horizontal="center" vertical="center"/>
      <protection/>
    </xf>
    <xf numFmtId="176" fontId="10" fillId="38" borderId="130" xfId="54" applyNumberFormat="1" applyFont="1" applyFill="1" applyBorder="1" applyAlignment="1" applyProtection="1">
      <alignment horizontal="center" vertical="center"/>
      <protection/>
    </xf>
    <xf numFmtId="0" fontId="10" fillId="38" borderId="146" xfId="54" applyNumberFormat="1" applyFont="1" applyFill="1" applyBorder="1" applyAlignment="1" applyProtection="1">
      <alignment horizontal="center" vertical="center"/>
      <protection/>
    </xf>
    <xf numFmtId="176" fontId="10" fillId="38" borderId="73" xfId="54" applyNumberFormat="1" applyFont="1" applyFill="1" applyBorder="1" applyAlignment="1" applyProtection="1">
      <alignment horizontal="center" vertical="center"/>
      <protection/>
    </xf>
    <xf numFmtId="176" fontId="10" fillId="0" borderId="79" xfId="54" applyNumberFormat="1" applyFont="1" applyFill="1" applyBorder="1" applyAlignment="1" applyProtection="1">
      <alignment horizontal="center" vertical="center"/>
      <protection/>
    </xf>
    <xf numFmtId="176" fontId="0" fillId="0" borderId="58" xfId="0" applyNumberFormat="1" applyFill="1" applyBorder="1" applyAlignment="1">
      <alignment horizontal="center" vertical="center"/>
    </xf>
    <xf numFmtId="176" fontId="0" fillId="0" borderId="81" xfId="0" applyNumberFormat="1" applyFill="1" applyBorder="1" applyAlignment="1">
      <alignment horizontal="center" vertical="center"/>
    </xf>
    <xf numFmtId="176" fontId="10" fillId="38" borderId="79" xfId="54" applyNumberFormat="1" applyFont="1" applyFill="1" applyBorder="1" applyAlignment="1" applyProtection="1">
      <alignment horizontal="center" vertical="center"/>
      <protection/>
    </xf>
    <xf numFmtId="176" fontId="0" fillId="38" borderId="58" xfId="0" applyNumberFormat="1" applyFill="1" applyBorder="1" applyAlignment="1">
      <alignment horizontal="center" vertical="center"/>
    </xf>
    <xf numFmtId="176" fontId="0" fillId="38" borderId="81" xfId="0" applyNumberFormat="1" applyFill="1" applyBorder="1" applyAlignment="1">
      <alignment horizontal="center" vertical="center"/>
    </xf>
    <xf numFmtId="0" fontId="10" fillId="40" borderId="79" xfId="54" applyFont="1" applyFill="1" applyBorder="1" applyAlignment="1">
      <alignment horizontal="right" vertical="center"/>
      <protection/>
    </xf>
    <xf numFmtId="0" fontId="10" fillId="40" borderId="58" xfId="54" applyFont="1" applyFill="1" applyBorder="1" applyAlignment="1">
      <alignment horizontal="right" vertical="center"/>
      <protection/>
    </xf>
    <xf numFmtId="0" fontId="10" fillId="40" borderId="81" xfId="54" applyFont="1" applyFill="1" applyBorder="1" applyAlignment="1">
      <alignment horizontal="right" vertical="center"/>
      <protection/>
    </xf>
    <xf numFmtId="0" fontId="10" fillId="40" borderId="79" xfId="54" applyFont="1" applyFill="1" applyBorder="1" applyAlignment="1" applyProtection="1">
      <alignment horizontal="right" vertical="center"/>
      <protection/>
    </xf>
    <xf numFmtId="0" fontId="10" fillId="40" borderId="58" xfId="54" applyFont="1" applyFill="1" applyBorder="1" applyAlignment="1" applyProtection="1">
      <alignment horizontal="right" vertical="center"/>
      <protection/>
    </xf>
    <xf numFmtId="178" fontId="10" fillId="38" borderId="79" xfId="54" applyNumberFormat="1" applyFont="1" applyFill="1" applyBorder="1" applyAlignment="1" applyProtection="1">
      <alignment horizontal="right" vertical="center"/>
      <protection/>
    </xf>
    <xf numFmtId="178" fontId="10" fillId="38" borderId="58" xfId="54" applyNumberFormat="1" applyFont="1" applyFill="1" applyBorder="1" applyAlignment="1" applyProtection="1">
      <alignment horizontal="right" vertical="center"/>
      <protection/>
    </xf>
    <xf numFmtId="178" fontId="10" fillId="38" borderId="81" xfId="54" applyNumberFormat="1" applyFont="1" applyFill="1" applyBorder="1" applyAlignment="1" applyProtection="1">
      <alignment horizontal="right" vertical="center"/>
      <protection/>
    </xf>
    <xf numFmtId="0" fontId="10" fillId="38" borderId="79" xfId="54" applyFont="1" applyFill="1" applyBorder="1" applyAlignment="1">
      <alignment horizontal="right" vertical="center"/>
      <protection/>
    </xf>
    <xf numFmtId="0" fontId="10" fillId="38" borderId="58" xfId="54" applyFont="1" applyFill="1" applyBorder="1" applyAlignment="1">
      <alignment horizontal="right" vertical="center"/>
      <protection/>
    </xf>
    <xf numFmtId="0" fontId="10" fillId="38" borderId="81" xfId="54" applyFont="1" applyFill="1" applyBorder="1" applyAlignment="1">
      <alignment horizontal="right" vertical="center"/>
      <protection/>
    </xf>
    <xf numFmtId="0" fontId="10" fillId="38" borderId="79" xfId="54" applyFont="1" applyFill="1" applyBorder="1" applyAlignment="1" applyProtection="1">
      <alignment horizontal="right" vertical="center"/>
      <protection/>
    </xf>
    <xf numFmtId="0" fontId="10" fillId="38" borderId="58" xfId="54" applyFont="1" applyFill="1" applyBorder="1" applyAlignment="1" applyProtection="1">
      <alignment horizontal="right" vertical="center"/>
      <protection/>
    </xf>
    <xf numFmtId="177" fontId="10" fillId="40" borderId="79" xfId="54" applyNumberFormat="1" applyFont="1" applyFill="1" applyBorder="1" applyAlignment="1" applyProtection="1">
      <alignment horizontal="right" vertical="center"/>
      <protection/>
    </xf>
    <xf numFmtId="177" fontId="10" fillId="40" borderId="58" xfId="54" applyNumberFormat="1" applyFont="1" applyFill="1" applyBorder="1" applyAlignment="1" applyProtection="1">
      <alignment horizontal="right" vertical="center"/>
      <protection/>
    </xf>
    <xf numFmtId="177" fontId="10" fillId="40" borderId="81" xfId="54" applyNumberFormat="1" applyFont="1" applyFill="1" applyBorder="1" applyAlignment="1" applyProtection="1">
      <alignment horizontal="right" vertical="center"/>
      <protection/>
    </xf>
    <xf numFmtId="176" fontId="10" fillId="0" borderId="73" xfId="54" applyNumberFormat="1" applyFont="1" applyFill="1" applyBorder="1" applyAlignment="1" applyProtection="1">
      <alignment horizontal="center" vertical="center"/>
      <protection/>
    </xf>
    <xf numFmtId="176" fontId="10" fillId="0" borderId="130" xfId="54" applyNumberFormat="1" applyFont="1" applyFill="1" applyBorder="1" applyAlignment="1" applyProtection="1">
      <alignment horizontal="center" vertical="center"/>
      <protection/>
    </xf>
    <xf numFmtId="0" fontId="10" fillId="0" borderId="146" xfId="54" applyNumberFormat="1" applyFont="1" applyFill="1" applyBorder="1" applyAlignment="1" applyProtection="1">
      <alignment horizontal="center" vertical="center"/>
      <protection/>
    </xf>
    <xf numFmtId="176" fontId="10" fillId="40" borderId="133" xfId="54" applyNumberFormat="1" applyFont="1" applyFill="1" applyBorder="1" applyAlignment="1" applyProtection="1">
      <alignment horizontal="center" vertical="center"/>
      <protection/>
    </xf>
    <xf numFmtId="176" fontId="10" fillId="40" borderId="130" xfId="54" applyNumberFormat="1" applyFont="1" applyFill="1" applyBorder="1" applyAlignment="1" applyProtection="1">
      <alignment horizontal="center" vertical="center"/>
      <protection/>
    </xf>
    <xf numFmtId="0" fontId="10" fillId="40" borderId="146" xfId="54" applyNumberFormat="1" applyFont="1" applyFill="1" applyBorder="1" applyAlignment="1" applyProtection="1">
      <alignment horizontal="center" vertical="center"/>
      <protection/>
    </xf>
    <xf numFmtId="176" fontId="10" fillId="40" borderId="73" xfId="54" applyNumberFormat="1" applyFont="1" applyFill="1" applyBorder="1" applyAlignment="1" applyProtection="1">
      <alignment horizontal="center" vertical="center"/>
      <protection/>
    </xf>
    <xf numFmtId="176" fontId="10" fillId="40" borderId="79" xfId="54" applyNumberFormat="1" applyFont="1" applyFill="1" applyBorder="1" applyAlignment="1" applyProtection="1">
      <alignment horizontal="center" vertical="center"/>
      <protection/>
    </xf>
    <xf numFmtId="176" fontId="0" fillId="40" borderId="58" xfId="0" applyNumberFormat="1" applyFill="1" applyBorder="1" applyAlignment="1">
      <alignment horizontal="center" vertical="center"/>
    </xf>
    <xf numFmtId="176" fontId="0" fillId="40" borderId="81" xfId="0" applyNumberFormat="1" applyFill="1" applyBorder="1" applyAlignment="1">
      <alignment horizontal="center" vertical="center"/>
    </xf>
    <xf numFmtId="0" fontId="10" fillId="40" borderId="79" xfId="54" applyFont="1" applyFill="1" applyBorder="1" applyAlignment="1">
      <alignment horizontal="center" vertical="center" wrapText="1"/>
      <protection/>
    </xf>
    <xf numFmtId="0" fontId="10" fillId="40" borderId="58" xfId="54" applyFont="1" applyFill="1" applyBorder="1" applyAlignment="1">
      <alignment horizontal="center" vertical="center" wrapText="1"/>
      <protection/>
    </xf>
    <xf numFmtId="0" fontId="10" fillId="40" borderId="81" xfId="54" applyFont="1" applyFill="1" applyBorder="1" applyAlignment="1" applyProtection="1">
      <alignment horizontal="right" vertical="center"/>
      <protection/>
    </xf>
    <xf numFmtId="176" fontId="10" fillId="40" borderId="58" xfId="54" applyNumberFormat="1" applyFont="1" applyFill="1" applyBorder="1" applyAlignment="1" applyProtection="1">
      <alignment horizontal="center" vertical="center"/>
      <protection/>
    </xf>
    <xf numFmtId="176" fontId="10" fillId="40" borderId="81" xfId="54" applyNumberFormat="1" applyFont="1" applyFill="1" applyBorder="1" applyAlignment="1" applyProtection="1">
      <alignment horizontal="center" vertical="center"/>
      <protection/>
    </xf>
    <xf numFmtId="176" fontId="10" fillId="0" borderId="83" xfId="54" applyNumberFormat="1" applyFont="1" applyFill="1" applyBorder="1" applyAlignment="1" applyProtection="1">
      <alignment horizontal="center" vertical="center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51" xfId="54" applyNumberFormat="1" applyFont="1" applyFill="1" applyBorder="1" applyAlignment="1" applyProtection="1">
      <alignment horizontal="center" vertical="center"/>
      <protection/>
    </xf>
    <xf numFmtId="176" fontId="10" fillId="40" borderId="128" xfId="54" applyNumberFormat="1" applyFont="1" applyFill="1" applyBorder="1" applyAlignment="1" applyProtection="1">
      <alignment horizontal="center" vertical="center"/>
      <protection/>
    </xf>
    <xf numFmtId="176" fontId="10" fillId="40" borderId="74" xfId="54" applyNumberFormat="1" applyFont="1" applyFill="1" applyBorder="1" applyAlignment="1" applyProtection="1">
      <alignment horizontal="center" vertical="center"/>
      <protection/>
    </xf>
    <xf numFmtId="176" fontId="10" fillId="40" borderId="129" xfId="54" applyNumberFormat="1" applyFont="1" applyFill="1" applyBorder="1" applyAlignment="1" applyProtection="1">
      <alignment horizontal="center" vertical="center"/>
      <protection/>
    </xf>
    <xf numFmtId="176" fontId="10" fillId="40" borderId="82" xfId="54" applyNumberFormat="1" applyFont="1" applyFill="1" applyBorder="1" applyAlignment="1" applyProtection="1">
      <alignment horizontal="center" vertical="center"/>
      <protection/>
    </xf>
    <xf numFmtId="176" fontId="10" fillId="40" borderId="0" xfId="54" applyNumberFormat="1" applyFont="1" applyFill="1" applyBorder="1" applyAlignment="1" applyProtection="1">
      <alignment horizontal="center" vertical="center"/>
      <protection/>
    </xf>
    <xf numFmtId="0" fontId="10" fillId="40" borderId="51" xfId="54" applyNumberFormat="1" applyFont="1" applyFill="1" applyBorder="1" applyAlignment="1" applyProtection="1">
      <alignment horizontal="center" vertical="center"/>
      <protection/>
    </xf>
    <xf numFmtId="177" fontId="10" fillId="40" borderId="128" xfId="54" applyNumberFormat="1" applyFont="1" applyFill="1" applyBorder="1" applyAlignment="1" applyProtection="1">
      <alignment horizontal="right" vertical="center"/>
      <protection/>
    </xf>
    <xf numFmtId="177" fontId="10" fillId="40" borderId="74" xfId="54" applyNumberFormat="1" applyFont="1" applyFill="1" applyBorder="1" applyAlignment="1" applyProtection="1">
      <alignment horizontal="right" vertical="center"/>
      <protection/>
    </xf>
    <xf numFmtId="177" fontId="10" fillId="40" borderId="129" xfId="54" applyNumberFormat="1" applyFont="1" applyFill="1" applyBorder="1" applyAlignment="1" applyProtection="1">
      <alignment horizontal="right" vertical="center"/>
      <protection/>
    </xf>
    <xf numFmtId="177" fontId="10" fillId="40" borderId="79" xfId="54" applyNumberFormat="1" applyFont="1" applyFill="1" applyBorder="1" applyAlignment="1" applyProtection="1">
      <alignment horizontal="center" vertical="center"/>
      <protection/>
    </xf>
    <xf numFmtId="177" fontId="10" fillId="40" borderId="58" xfId="54" applyNumberFormat="1" applyFont="1" applyFill="1" applyBorder="1" applyAlignment="1" applyProtection="1">
      <alignment horizontal="center" vertical="center"/>
      <protection/>
    </xf>
    <xf numFmtId="0" fontId="10" fillId="40" borderId="73" xfId="54" applyFont="1" applyFill="1" applyBorder="1" applyAlignment="1" applyProtection="1">
      <alignment horizontal="right" vertical="center"/>
      <protection/>
    </xf>
    <xf numFmtId="0" fontId="10" fillId="40" borderId="130" xfId="54" applyFont="1" applyFill="1" applyBorder="1" applyAlignment="1" applyProtection="1">
      <alignment horizontal="right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42" fillId="32" borderId="0" xfId="0" applyFont="1" applyFill="1" applyBorder="1" applyAlignment="1">
      <alignment vertical="center"/>
    </xf>
    <xf numFmtId="174" fontId="10" fillId="37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177" fontId="10" fillId="38" borderId="79" xfId="54" applyNumberFormat="1" applyFont="1" applyFill="1" applyBorder="1" applyAlignment="1" applyProtection="1">
      <alignment horizontal="right" vertical="center"/>
      <protection/>
    </xf>
    <xf numFmtId="177" fontId="10" fillId="38" borderId="58" xfId="54" applyNumberFormat="1" applyFont="1" applyFill="1" applyBorder="1" applyAlignment="1" applyProtection="1">
      <alignment horizontal="right" vertical="center"/>
      <protection/>
    </xf>
    <xf numFmtId="177" fontId="10" fillId="38" borderId="81" xfId="54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226</v>
      </c>
    </row>
    <row r="3" ht="15">
      <c r="A3" t="s">
        <v>227</v>
      </c>
    </row>
    <row r="4" ht="15">
      <c r="A4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">
      <selection activeCell="P9" sqref="P9:AL9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990" t="s">
        <v>5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2" t="s">
        <v>4</v>
      </c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  <c r="AG1" s="992"/>
      <c r="AH1" s="992"/>
      <c r="AI1" s="992"/>
      <c r="AJ1" s="992"/>
      <c r="AK1" s="992"/>
      <c r="AL1" s="992"/>
      <c r="AM1" s="992"/>
      <c r="AN1" s="13"/>
    </row>
    <row r="2" spans="1:53" ht="30">
      <c r="A2" s="990" t="s">
        <v>6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991" t="s">
        <v>433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3" t="s">
        <v>7</v>
      </c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1041" t="s">
        <v>244</v>
      </c>
      <c r="AO3" s="1041"/>
      <c r="AP3" s="1041"/>
      <c r="AQ3" s="1041"/>
      <c r="AR3" s="1041"/>
      <c r="AS3" s="1041"/>
      <c r="AT3" s="1041"/>
      <c r="AU3" s="1041"/>
      <c r="AV3" s="1041"/>
      <c r="AW3" s="1041"/>
      <c r="AX3" s="1041"/>
      <c r="AY3" s="1041"/>
      <c r="AZ3" s="1041"/>
      <c r="BA3" s="1041"/>
    </row>
    <row r="4" spans="1:53" ht="30.75">
      <c r="A4" s="996" t="s">
        <v>434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041"/>
      <c r="AO4" s="1041"/>
      <c r="AP4" s="1041"/>
      <c r="AQ4" s="1041"/>
      <c r="AR4" s="1041"/>
      <c r="AS4" s="1041"/>
      <c r="AT4" s="1041"/>
      <c r="AU4" s="1041"/>
      <c r="AV4" s="1041"/>
      <c r="AW4" s="1041"/>
      <c r="AX4" s="1041"/>
      <c r="AY4" s="1041"/>
      <c r="AZ4" s="1041"/>
      <c r="BA4" s="1041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042" t="s">
        <v>8</v>
      </c>
      <c r="Q5" s="1043"/>
      <c r="R5" s="1043"/>
      <c r="S5" s="1043"/>
      <c r="T5" s="1043"/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1043"/>
      <c r="AH5" s="1043"/>
      <c r="AI5" s="1043"/>
      <c r="AJ5" s="1043"/>
      <c r="AK5" s="1043"/>
      <c r="AL5" s="1043"/>
      <c r="AM5" s="1043"/>
    </row>
    <row r="6" spans="1:53" s="3" customFormat="1" ht="24.75" customHeight="1">
      <c r="A6" s="990" t="s">
        <v>29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029"/>
      <c r="AP6" s="1029"/>
      <c r="AQ6" s="1029"/>
      <c r="AR6" s="1029"/>
      <c r="AS6" s="1029"/>
      <c r="AT6" s="1029"/>
      <c r="AU6" s="1029"/>
      <c r="AV6" s="1029"/>
      <c r="AW6" s="1029"/>
      <c r="AX6" s="1029"/>
      <c r="AY6" s="1029"/>
      <c r="AZ6" s="1029"/>
      <c r="BA6" s="1029"/>
    </row>
    <row r="7" spans="1:53" s="3" customFormat="1" ht="27" customHeight="1">
      <c r="A7" s="990" t="s">
        <v>189</v>
      </c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94" t="s">
        <v>192</v>
      </c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  <c r="AE7" s="994"/>
      <c r="AF7" s="994"/>
      <c r="AG7" s="994"/>
      <c r="AH7" s="994"/>
      <c r="AI7" s="994"/>
      <c r="AJ7" s="994"/>
      <c r="AK7" s="994"/>
      <c r="AL7" s="994"/>
      <c r="AM7" s="110"/>
      <c r="AN7" s="1085" t="s">
        <v>198</v>
      </c>
      <c r="AO7" s="1086"/>
      <c r="AP7" s="1086"/>
      <c r="AQ7" s="1086"/>
      <c r="AR7" s="1086"/>
      <c r="AS7" s="1086"/>
      <c r="AT7" s="1086"/>
      <c r="AU7" s="1086"/>
      <c r="AV7" s="1086"/>
      <c r="AW7" s="1086"/>
      <c r="AX7" s="1086"/>
      <c r="AY7" s="1086"/>
      <c r="AZ7" s="1086"/>
      <c r="BA7" s="1086"/>
    </row>
    <row r="8" spans="16:53" s="3" customFormat="1" ht="27.75" customHeight="1">
      <c r="P8" s="994" t="s">
        <v>191</v>
      </c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110"/>
      <c r="AN8" s="1087" t="s">
        <v>71</v>
      </c>
      <c r="AO8" s="1087"/>
      <c r="AP8" s="1087"/>
      <c r="AQ8" s="1087"/>
      <c r="AR8" s="1087"/>
      <c r="AS8" s="1087"/>
      <c r="AT8" s="1087"/>
      <c r="AU8" s="1087"/>
      <c r="AV8" s="1087"/>
      <c r="AW8" s="1087"/>
      <c r="AX8" s="1087"/>
      <c r="AY8" s="1087"/>
      <c r="AZ8" s="1087"/>
      <c r="BA8" s="1087"/>
    </row>
    <row r="9" spans="16:53" s="3" customFormat="1" ht="27.75" customHeight="1">
      <c r="P9" s="994" t="s">
        <v>242</v>
      </c>
      <c r="Q9" s="994"/>
      <c r="R9" s="994"/>
      <c r="S9" s="994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94"/>
      <c r="AE9" s="994"/>
      <c r="AF9" s="994"/>
      <c r="AG9" s="994"/>
      <c r="AH9" s="994"/>
      <c r="AI9" s="994"/>
      <c r="AJ9" s="994"/>
      <c r="AK9" s="994"/>
      <c r="AL9" s="994"/>
      <c r="AM9" s="110"/>
      <c r="AN9" s="1087"/>
      <c r="AO9" s="1087"/>
      <c r="AP9" s="1087"/>
      <c r="AQ9" s="1087"/>
      <c r="AR9" s="1087"/>
      <c r="AS9" s="1087"/>
      <c r="AT9" s="1087"/>
      <c r="AU9" s="1087"/>
      <c r="AV9" s="1087"/>
      <c r="AW9" s="1087"/>
      <c r="AX9" s="1087"/>
      <c r="AY9" s="1087"/>
      <c r="AZ9" s="1087"/>
      <c r="BA9" s="1087"/>
    </row>
    <row r="10" spans="16:53" s="3" customFormat="1" ht="27.75" customHeight="1">
      <c r="P10" s="1036" t="s">
        <v>190</v>
      </c>
      <c r="Q10" s="1037"/>
      <c r="R10" s="1037"/>
      <c r="S10" s="1037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1037"/>
      <c r="AF10" s="1037"/>
      <c r="AG10" s="1037"/>
      <c r="AH10" s="1037"/>
      <c r="AI10" s="1037"/>
      <c r="AJ10" s="1037"/>
      <c r="AK10" s="1037"/>
      <c r="AL10" s="1038"/>
      <c r="AM10" s="1038"/>
      <c r="AN10" s="1087"/>
      <c r="AO10" s="1087"/>
      <c r="AP10" s="1087"/>
      <c r="AQ10" s="1087"/>
      <c r="AR10" s="1087"/>
      <c r="AS10" s="1087"/>
      <c r="AT10" s="1087"/>
      <c r="AU10" s="1087"/>
      <c r="AV10" s="1087"/>
      <c r="AW10" s="1087"/>
      <c r="AX10" s="1087"/>
      <c r="AY10" s="1087"/>
      <c r="AZ10" s="1087"/>
      <c r="BA10" s="1087"/>
    </row>
    <row r="11" spans="16:53" s="3" customFormat="1" ht="31.5" customHeight="1">
      <c r="P11" s="1036" t="s">
        <v>243</v>
      </c>
      <c r="Q11" s="1036"/>
      <c r="R11" s="1036"/>
      <c r="S11" s="1036"/>
      <c r="T11" s="1036"/>
      <c r="U11" s="1036"/>
      <c r="V11" s="1036"/>
      <c r="W11" s="1036"/>
      <c r="X11" s="1036"/>
      <c r="Y11" s="1036"/>
      <c r="Z11" s="1036"/>
      <c r="AA11" s="1036"/>
      <c r="AB11" s="1036"/>
      <c r="AC11" s="1036"/>
      <c r="AD11" s="1036"/>
      <c r="AE11" s="1036"/>
      <c r="AF11" s="1036"/>
      <c r="AG11" s="1036"/>
      <c r="AH11" s="1036"/>
      <c r="AI11" s="1036"/>
      <c r="AJ11" s="1036"/>
      <c r="AK11" s="1036"/>
      <c r="AL11" s="1036"/>
      <c r="AM11" s="1036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1035" t="s">
        <v>232</v>
      </c>
      <c r="B15" s="1035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35"/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1035"/>
      <c r="AC15" s="1035"/>
      <c r="AD15" s="1035"/>
      <c r="AE15" s="1035"/>
      <c r="AF15" s="1035"/>
      <c r="AG15" s="1035"/>
      <c r="AH15" s="1035"/>
      <c r="AI15" s="1035"/>
      <c r="AJ15" s="1035"/>
      <c r="AK15" s="1035"/>
      <c r="AL15" s="1035"/>
      <c r="AM15" s="1035"/>
      <c r="AN15" s="1035"/>
      <c r="AO15" s="1035"/>
      <c r="AP15" s="1035"/>
      <c r="AQ15" s="1035"/>
      <c r="AR15" s="1035"/>
      <c r="AS15" s="1035"/>
      <c r="AT15" s="1035"/>
      <c r="AU15" s="1035"/>
      <c r="AV15" s="1035"/>
      <c r="AW15" s="1035"/>
      <c r="AX15" s="1035"/>
      <c r="AY15" s="1035"/>
      <c r="AZ15" s="1035"/>
      <c r="BA15" s="1035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1033" t="s">
        <v>9</v>
      </c>
      <c r="B17" s="1004" t="s">
        <v>10</v>
      </c>
      <c r="C17" s="1005"/>
      <c r="D17" s="1005"/>
      <c r="E17" s="1006"/>
      <c r="F17" s="1004" t="s">
        <v>11</v>
      </c>
      <c r="G17" s="1005"/>
      <c r="H17" s="1005"/>
      <c r="I17" s="1006"/>
      <c r="J17" s="1001" t="s">
        <v>12</v>
      </c>
      <c r="K17" s="1002"/>
      <c r="L17" s="1002"/>
      <c r="M17" s="1002"/>
      <c r="N17" s="1001" t="s">
        <v>13</v>
      </c>
      <c r="O17" s="1002"/>
      <c r="P17" s="1002"/>
      <c r="Q17" s="1002"/>
      <c r="R17" s="1003"/>
      <c r="S17" s="1001" t="s">
        <v>14</v>
      </c>
      <c r="T17" s="1007"/>
      <c r="U17" s="1007"/>
      <c r="V17" s="1007"/>
      <c r="W17" s="1003"/>
      <c r="X17" s="1001" t="s">
        <v>15</v>
      </c>
      <c r="Y17" s="1002"/>
      <c r="Z17" s="1002"/>
      <c r="AA17" s="1003"/>
      <c r="AB17" s="1004" t="s">
        <v>16</v>
      </c>
      <c r="AC17" s="1005"/>
      <c r="AD17" s="1005"/>
      <c r="AE17" s="1006"/>
      <c r="AF17" s="1004" t="s">
        <v>17</v>
      </c>
      <c r="AG17" s="1005"/>
      <c r="AH17" s="1005"/>
      <c r="AI17" s="1006"/>
      <c r="AJ17" s="1001" t="s">
        <v>18</v>
      </c>
      <c r="AK17" s="1007"/>
      <c r="AL17" s="1007"/>
      <c r="AM17" s="1007"/>
      <c r="AN17" s="1003"/>
      <c r="AO17" s="1001" t="s">
        <v>19</v>
      </c>
      <c r="AP17" s="1002"/>
      <c r="AQ17" s="1002"/>
      <c r="AR17" s="1002"/>
      <c r="AS17" s="1030" t="s">
        <v>20</v>
      </c>
      <c r="AT17" s="1031"/>
      <c r="AU17" s="1031"/>
      <c r="AV17" s="1031"/>
      <c r="AW17" s="1032"/>
      <c r="AX17" s="1001" t="s">
        <v>21</v>
      </c>
      <c r="AY17" s="1002"/>
      <c r="AZ17" s="1002"/>
      <c r="BA17" s="1003"/>
    </row>
    <row r="18" spans="1:53" s="1" customFormat="1" ht="20.25" customHeight="1" thickBot="1">
      <c r="A18" s="1034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104" t="s">
        <v>75</v>
      </c>
      <c r="AT21" s="105" t="s">
        <v>75</v>
      </c>
      <c r="AU21" s="105" t="s">
        <v>75</v>
      </c>
      <c r="AV21" s="105" t="s">
        <v>75</v>
      </c>
      <c r="AW21" s="106" t="s">
        <v>75</v>
      </c>
      <c r="AX21" s="107" t="s">
        <v>75</v>
      </c>
      <c r="AY21" s="105" t="s">
        <v>75</v>
      </c>
      <c r="AZ21" s="105" t="s">
        <v>75</v>
      </c>
      <c r="BA21" s="106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73</v>
      </c>
      <c r="AD22" s="32" t="s">
        <v>73</v>
      </c>
      <c r="AE22" s="44" t="s">
        <v>73</v>
      </c>
      <c r="AF22" s="33" t="s">
        <v>73</v>
      </c>
      <c r="AG22" s="32" t="s">
        <v>74</v>
      </c>
      <c r="AH22" s="32" t="s">
        <v>77</v>
      </c>
      <c r="AI22" s="44" t="s">
        <v>77</v>
      </c>
      <c r="AJ22" s="33" t="s">
        <v>77</v>
      </c>
      <c r="AK22" s="32" t="s">
        <v>78</v>
      </c>
      <c r="AL22" s="32" t="s">
        <v>78</v>
      </c>
      <c r="AM22" s="32" t="s">
        <v>78</v>
      </c>
      <c r="AN22" s="48" t="s">
        <v>78</v>
      </c>
      <c r="AO22" s="49" t="s">
        <v>78</v>
      </c>
      <c r="AP22" s="32" t="s">
        <v>78</v>
      </c>
      <c r="AQ22" s="32" t="s">
        <v>78</v>
      </c>
      <c r="AR22" s="48" t="s">
        <v>79</v>
      </c>
      <c r="AS22" s="1111"/>
      <c r="AT22" s="1112"/>
      <c r="AU22" s="1112"/>
      <c r="AV22" s="1112"/>
      <c r="AW22" s="1112"/>
      <c r="AX22" s="1112"/>
      <c r="AY22" s="1112"/>
      <c r="AZ22" s="1112"/>
      <c r="BA22" s="1113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1088" t="s">
        <v>233</v>
      </c>
      <c r="B24" s="1088"/>
      <c r="C24" s="1088"/>
      <c r="D24" s="1088"/>
      <c r="E24" s="1088"/>
      <c r="F24" s="1088"/>
      <c r="G24" s="1088"/>
      <c r="H24" s="1088"/>
      <c r="I24" s="1088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089"/>
      <c r="AC24" s="1089"/>
      <c r="AD24" s="1089"/>
      <c r="AE24" s="1089"/>
      <c r="AF24" s="1089"/>
      <c r="AG24" s="1089"/>
      <c r="AH24" s="1089"/>
      <c r="AI24" s="1089"/>
      <c r="AJ24" s="1089"/>
      <c r="AK24" s="1089"/>
      <c r="AL24" s="1089"/>
      <c r="AM24" s="1089"/>
      <c r="AN24" s="1089"/>
      <c r="AO24" s="1089"/>
      <c r="AP24" s="1089"/>
      <c r="AQ24" s="1089"/>
      <c r="AR24" s="1089"/>
      <c r="AS24" s="1089"/>
      <c r="AT24" s="1089"/>
      <c r="AU24" s="1089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997" t="s">
        <v>31</v>
      </c>
      <c r="B26" s="997"/>
      <c r="C26" s="997"/>
      <c r="D26" s="997"/>
      <c r="E26" s="997"/>
      <c r="F26" s="997"/>
      <c r="G26" s="997"/>
      <c r="H26" s="997"/>
      <c r="I26" s="997"/>
      <c r="J26" s="997"/>
      <c r="K26" s="997"/>
      <c r="L26" s="997"/>
      <c r="M26" s="997"/>
      <c r="N26" s="997"/>
      <c r="O26" s="997"/>
      <c r="P26" s="997"/>
      <c r="Q26" s="997"/>
      <c r="R26" s="997"/>
      <c r="S26" s="997"/>
      <c r="T26" s="997"/>
      <c r="U26" s="997"/>
      <c r="V26" s="997"/>
      <c r="W26" s="997"/>
      <c r="X26" s="997"/>
      <c r="Y26" s="997"/>
      <c r="Z26" s="39"/>
      <c r="AA26" s="997" t="s">
        <v>32</v>
      </c>
      <c r="AB26" s="997"/>
      <c r="AC26" s="997"/>
      <c r="AD26" s="997"/>
      <c r="AE26" s="997"/>
      <c r="AF26" s="997"/>
      <c r="AG26" s="997"/>
      <c r="AH26" s="997"/>
      <c r="AI26" s="997"/>
      <c r="AJ26" s="997"/>
      <c r="AK26" s="997"/>
      <c r="AL26" s="997"/>
      <c r="AM26" s="997"/>
      <c r="AN26" s="38"/>
      <c r="AO26" s="997" t="s">
        <v>236</v>
      </c>
      <c r="AP26" s="997"/>
      <c r="AQ26" s="997"/>
      <c r="AR26" s="997"/>
      <c r="AS26" s="997"/>
      <c r="AT26" s="997"/>
      <c r="AU26" s="997"/>
      <c r="AV26" s="997"/>
      <c r="AW26" s="997"/>
      <c r="AX26" s="997"/>
      <c r="AY26" s="997"/>
      <c r="AZ26" s="997"/>
      <c r="BA26" s="997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1090" t="s">
        <v>9</v>
      </c>
      <c r="B28" s="1010"/>
      <c r="C28" s="1008" t="s">
        <v>22</v>
      </c>
      <c r="D28" s="1009"/>
      <c r="E28" s="1009"/>
      <c r="F28" s="1010"/>
      <c r="G28" s="1017" t="s">
        <v>72</v>
      </c>
      <c r="H28" s="1018"/>
      <c r="I28" s="1019"/>
      <c r="J28" s="1017" t="s">
        <v>23</v>
      </c>
      <c r="K28" s="1009"/>
      <c r="L28" s="1009"/>
      <c r="M28" s="1010"/>
      <c r="N28" s="1017" t="s">
        <v>204</v>
      </c>
      <c r="O28" s="1009"/>
      <c r="P28" s="1010"/>
      <c r="Q28" s="1017" t="s">
        <v>234</v>
      </c>
      <c r="R28" s="1101"/>
      <c r="S28" s="1102"/>
      <c r="T28" s="1017" t="s">
        <v>24</v>
      </c>
      <c r="U28" s="1009"/>
      <c r="V28" s="1010"/>
      <c r="W28" s="1017" t="s">
        <v>25</v>
      </c>
      <c r="X28" s="1009"/>
      <c r="Y28" s="1026"/>
      <c r="Z28" s="8"/>
      <c r="AA28" s="1047" t="s">
        <v>26</v>
      </c>
      <c r="AB28" s="1048"/>
      <c r="AC28" s="1048"/>
      <c r="AD28" s="1048"/>
      <c r="AE28" s="1048"/>
      <c r="AF28" s="1048"/>
      <c r="AG28" s="1049"/>
      <c r="AH28" s="1017" t="s">
        <v>27</v>
      </c>
      <c r="AI28" s="1018"/>
      <c r="AJ28" s="1019"/>
      <c r="AK28" s="1008" t="s">
        <v>28</v>
      </c>
      <c r="AL28" s="1056"/>
      <c r="AM28" s="1057"/>
      <c r="AN28" s="40"/>
      <c r="AO28" s="1114" t="s">
        <v>241</v>
      </c>
      <c r="AP28" s="1115"/>
      <c r="AQ28" s="1115"/>
      <c r="AR28" s="1115"/>
      <c r="AS28" s="1017" t="s">
        <v>235</v>
      </c>
      <c r="AT28" s="1152"/>
      <c r="AU28" s="1152"/>
      <c r="AV28" s="1152"/>
      <c r="AW28" s="1153"/>
      <c r="AX28" s="1070" t="s">
        <v>27</v>
      </c>
      <c r="AY28" s="1070"/>
      <c r="AZ28" s="1070"/>
      <c r="BA28" s="1071"/>
    </row>
    <row r="29" spans="1:53" ht="18.75" customHeight="1">
      <c r="A29" s="1091"/>
      <c r="B29" s="1013"/>
      <c r="C29" s="1011"/>
      <c r="D29" s="1012"/>
      <c r="E29" s="1012"/>
      <c r="F29" s="1013"/>
      <c r="G29" s="1020"/>
      <c r="H29" s="1021"/>
      <c r="I29" s="1022"/>
      <c r="J29" s="1011"/>
      <c r="K29" s="1012"/>
      <c r="L29" s="1012"/>
      <c r="M29" s="1013"/>
      <c r="N29" s="1011"/>
      <c r="O29" s="1012"/>
      <c r="P29" s="1013"/>
      <c r="Q29" s="1103"/>
      <c r="R29" s="1104"/>
      <c r="S29" s="1105"/>
      <c r="T29" s="1011"/>
      <c r="U29" s="1012"/>
      <c r="V29" s="1013"/>
      <c r="W29" s="1011"/>
      <c r="X29" s="1012"/>
      <c r="Y29" s="1027"/>
      <c r="Z29" s="8"/>
      <c r="AA29" s="1050"/>
      <c r="AB29" s="1051"/>
      <c r="AC29" s="1051"/>
      <c r="AD29" s="1051"/>
      <c r="AE29" s="1051"/>
      <c r="AF29" s="1051"/>
      <c r="AG29" s="1052"/>
      <c r="AH29" s="1020"/>
      <c r="AI29" s="1021"/>
      <c r="AJ29" s="1022"/>
      <c r="AK29" s="1058"/>
      <c r="AL29" s="1059"/>
      <c r="AM29" s="1060"/>
      <c r="AN29" s="40"/>
      <c r="AO29" s="1116"/>
      <c r="AP29" s="1117"/>
      <c r="AQ29" s="1117"/>
      <c r="AR29" s="1117"/>
      <c r="AS29" s="1154"/>
      <c r="AT29" s="1155"/>
      <c r="AU29" s="1155"/>
      <c r="AV29" s="1155"/>
      <c r="AW29" s="1156"/>
      <c r="AX29" s="1072"/>
      <c r="AY29" s="1072"/>
      <c r="AZ29" s="1072"/>
      <c r="BA29" s="1073"/>
    </row>
    <row r="30" spans="1:53" ht="63" customHeight="1" thickBot="1">
      <c r="A30" s="1092"/>
      <c r="B30" s="1016"/>
      <c r="C30" s="1014"/>
      <c r="D30" s="1015"/>
      <c r="E30" s="1015"/>
      <c r="F30" s="1016"/>
      <c r="G30" s="1023"/>
      <c r="H30" s="1024"/>
      <c r="I30" s="1025"/>
      <c r="J30" s="1014"/>
      <c r="K30" s="1015"/>
      <c r="L30" s="1015"/>
      <c r="M30" s="1016"/>
      <c r="N30" s="1014"/>
      <c r="O30" s="1015"/>
      <c r="P30" s="1016"/>
      <c r="Q30" s="1106"/>
      <c r="R30" s="1107"/>
      <c r="S30" s="1108"/>
      <c r="T30" s="1014"/>
      <c r="U30" s="1015"/>
      <c r="V30" s="1016"/>
      <c r="W30" s="1014"/>
      <c r="X30" s="1015"/>
      <c r="Y30" s="1028"/>
      <c r="Z30" s="8"/>
      <c r="AA30" s="1053"/>
      <c r="AB30" s="1054"/>
      <c r="AC30" s="1054"/>
      <c r="AD30" s="1054"/>
      <c r="AE30" s="1054"/>
      <c r="AF30" s="1054"/>
      <c r="AG30" s="1055"/>
      <c r="AH30" s="1023"/>
      <c r="AI30" s="1024"/>
      <c r="AJ30" s="1025"/>
      <c r="AK30" s="1061"/>
      <c r="AL30" s="1062"/>
      <c r="AM30" s="1063"/>
      <c r="AN30" s="40"/>
      <c r="AO30" s="1116"/>
      <c r="AP30" s="1117"/>
      <c r="AQ30" s="1117"/>
      <c r="AR30" s="1117"/>
      <c r="AS30" s="1154"/>
      <c r="AT30" s="1155"/>
      <c r="AU30" s="1155"/>
      <c r="AV30" s="1155"/>
      <c r="AW30" s="1156"/>
      <c r="AX30" s="1072"/>
      <c r="AY30" s="1072"/>
      <c r="AZ30" s="1072"/>
      <c r="BA30" s="1073"/>
    </row>
    <row r="31" spans="1:53" ht="34.5" customHeight="1" thickBot="1">
      <c r="A31" s="1165">
        <v>1</v>
      </c>
      <c r="B31" s="1166"/>
      <c r="C31" s="998">
        <v>33</v>
      </c>
      <c r="D31" s="999"/>
      <c r="E31" s="999"/>
      <c r="F31" s="1000"/>
      <c r="G31" s="998">
        <v>6</v>
      </c>
      <c r="H31" s="999"/>
      <c r="I31" s="1000"/>
      <c r="J31" s="998"/>
      <c r="K31" s="999"/>
      <c r="L31" s="999"/>
      <c r="M31" s="1000"/>
      <c r="N31" s="998"/>
      <c r="O31" s="999"/>
      <c r="P31" s="1000"/>
      <c r="Q31" s="1160"/>
      <c r="R31" s="1161"/>
      <c r="S31" s="1162"/>
      <c r="T31" s="998">
        <v>13</v>
      </c>
      <c r="U31" s="1039"/>
      <c r="V31" s="1163"/>
      <c r="W31" s="998">
        <f>C31+G31+J31+N31+Q31+T31</f>
        <v>52</v>
      </c>
      <c r="X31" s="1039"/>
      <c r="Y31" s="1040"/>
      <c r="Z31" s="8"/>
      <c r="AA31" s="1176" t="s">
        <v>80</v>
      </c>
      <c r="AB31" s="1177"/>
      <c r="AC31" s="1177"/>
      <c r="AD31" s="1177"/>
      <c r="AE31" s="1177"/>
      <c r="AF31" s="1177"/>
      <c r="AG31" s="1178"/>
      <c r="AH31" s="1064" t="s">
        <v>65</v>
      </c>
      <c r="AI31" s="1065"/>
      <c r="AJ31" s="1066"/>
      <c r="AK31" s="1011">
        <v>3</v>
      </c>
      <c r="AL31" s="1012"/>
      <c r="AM31" s="1027"/>
      <c r="AN31" s="40"/>
      <c r="AO31" s="1118"/>
      <c r="AP31" s="1119"/>
      <c r="AQ31" s="1119"/>
      <c r="AR31" s="1119"/>
      <c r="AS31" s="1157"/>
      <c r="AT31" s="1158"/>
      <c r="AU31" s="1158"/>
      <c r="AV31" s="1158"/>
      <c r="AW31" s="1159"/>
      <c r="AX31" s="1074"/>
      <c r="AY31" s="1074"/>
      <c r="AZ31" s="1074"/>
      <c r="BA31" s="1075"/>
    </row>
    <row r="32" spans="1:53" ht="41.25" customHeight="1">
      <c r="A32" s="1135">
        <v>2</v>
      </c>
      <c r="B32" s="1136"/>
      <c r="C32" s="1079">
        <v>33</v>
      </c>
      <c r="D32" s="1137"/>
      <c r="E32" s="1137"/>
      <c r="F32" s="1138"/>
      <c r="G32" s="1082">
        <v>6</v>
      </c>
      <c r="H32" s="1109"/>
      <c r="I32" s="1110"/>
      <c r="J32" s="1082">
        <v>3</v>
      </c>
      <c r="K32" s="1109"/>
      <c r="L32" s="1109"/>
      <c r="M32" s="1110"/>
      <c r="N32" s="1082"/>
      <c r="O32" s="1109"/>
      <c r="P32" s="1110"/>
      <c r="Q32" s="1164"/>
      <c r="R32" s="1077"/>
      <c r="S32" s="1078"/>
      <c r="T32" s="1082">
        <v>10</v>
      </c>
      <c r="U32" s="1083"/>
      <c r="V32" s="1084"/>
      <c r="W32" s="1079">
        <f>C32+G32+J32+N32+Q32+T32</f>
        <v>52</v>
      </c>
      <c r="X32" s="1080"/>
      <c r="Y32" s="1081"/>
      <c r="Z32" s="8"/>
      <c r="AA32" s="1179"/>
      <c r="AB32" s="1180"/>
      <c r="AC32" s="1180"/>
      <c r="AD32" s="1180"/>
      <c r="AE32" s="1180"/>
      <c r="AF32" s="1180"/>
      <c r="AG32" s="1181"/>
      <c r="AH32" s="1067"/>
      <c r="AI32" s="1068"/>
      <c r="AJ32" s="1069"/>
      <c r="AK32" s="1044"/>
      <c r="AL32" s="1045"/>
      <c r="AM32" s="1046"/>
      <c r="AN32" s="40"/>
      <c r="AO32" s="1091">
        <v>1</v>
      </c>
      <c r="AP32" s="1012"/>
      <c r="AQ32" s="1012"/>
      <c r="AR32" s="1013"/>
      <c r="AS32" s="1139" t="s">
        <v>200</v>
      </c>
      <c r="AT32" s="1139"/>
      <c r="AU32" s="1139"/>
      <c r="AV32" s="1139"/>
      <c r="AW32" s="1139"/>
      <c r="AX32" s="1120">
        <v>8</v>
      </c>
      <c r="AY32" s="1120"/>
      <c r="AZ32" s="1120"/>
      <c r="BA32" s="1121"/>
    </row>
    <row r="33" spans="1:53" ht="21.75" customHeight="1">
      <c r="A33" s="1135">
        <v>3</v>
      </c>
      <c r="B33" s="1136"/>
      <c r="C33" s="1079">
        <v>33</v>
      </c>
      <c r="D33" s="1137"/>
      <c r="E33" s="1137"/>
      <c r="F33" s="1138"/>
      <c r="G33" s="1082">
        <v>6</v>
      </c>
      <c r="H33" s="1109"/>
      <c r="I33" s="1110"/>
      <c r="J33" s="1082">
        <v>3</v>
      </c>
      <c r="K33" s="1109"/>
      <c r="L33" s="1109"/>
      <c r="M33" s="1110"/>
      <c r="N33" s="1082"/>
      <c r="O33" s="1109"/>
      <c r="P33" s="1110"/>
      <c r="Q33" s="1164"/>
      <c r="R33" s="1077"/>
      <c r="S33" s="1078"/>
      <c r="T33" s="1082">
        <v>10</v>
      </c>
      <c r="U33" s="1083"/>
      <c r="V33" s="1084"/>
      <c r="W33" s="1079">
        <f>C33+G33+J33+N33+Q33+T33</f>
        <v>52</v>
      </c>
      <c r="X33" s="1080"/>
      <c r="Y33" s="1081"/>
      <c r="Z33" s="8"/>
      <c r="AA33" s="1170" t="s">
        <v>83</v>
      </c>
      <c r="AB33" s="1171"/>
      <c r="AC33" s="1171"/>
      <c r="AD33" s="1171"/>
      <c r="AE33" s="1171"/>
      <c r="AF33" s="1171"/>
      <c r="AG33" s="1172"/>
      <c r="AH33" s="1146" t="s">
        <v>67</v>
      </c>
      <c r="AI33" s="1147"/>
      <c r="AJ33" s="1148"/>
      <c r="AK33" s="1167">
        <v>3</v>
      </c>
      <c r="AL33" s="1168"/>
      <c r="AM33" s="1169"/>
      <c r="AN33" s="40"/>
      <c r="AO33" s="1091"/>
      <c r="AP33" s="1012"/>
      <c r="AQ33" s="1012"/>
      <c r="AR33" s="1013"/>
      <c r="AS33" s="1140"/>
      <c r="AT33" s="1140"/>
      <c r="AU33" s="1140"/>
      <c r="AV33" s="1140"/>
      <c r="AW33" s="1140"/>
      <c r="AX33" s="1122"/>
      <c r="AY33" s="1122"/>
      <c r="AZ33" s="1122"/>
      <c r="BA33" s="1123"/>
    </row>
    <row r="34" spans="1:53" ht="40.5" customHeight="1">
      <c r="A34" s="1135">
        <v>4</v>
      </c>
      <c r="B34" s="1136"/>
      <c r="C34" s="1079" t="s">
        <v>195</v>
      </c>
      <c r="D34" s="1137"/>
      <c r="E34" s="1137"/>
      <c r="F34" s="1138"/>
      <c r="G34" s="1082">
        <v>4</v>
      </c>
      <c r="H34" s="1109"/>
      <c r="I34" s="1110"/>
      <c r="J34" s="1082">
        <v>3</v>
      </c>
      <c r="K34" s="1109"/>
      <c r="L34" s="1109"/>
      <c r="M34" s="1110"/>
      <c r="N34" s="1082" t="s">
        <v>199</v>
      </c>
      <c r="O34" s="1109"/>
      <c r="P34" s="1110"/>
      <c r="Q34" s="1076">
        <v>1</v>
      </c>
      <c r="R34" s="1077"/>
      <c r="S34" s="1078"/>
      <c r="T34" s="1100">
        <v>1</v>
      </c>
      <c r="U34" s="1083"/>
      <c r="V34" s="1084"/>
      <c r="W34" s="1079">
        <f>24+8+G34+J34+2+Q34+T34</f>
        <v>43</v>
      </c>
      <c r="X34" s="1080"/>
      <c r="Y34" s="1081"/>
      <c r="Z34" s="8"/>
      <c r="AA34" s="1173"/>
      <c r="AB34" s="1174"/>
      <c r="AC34" s="1174"/>
      <c r="AD34" s="1174"/>
      <c r="AE34" s="1174"/>
      <c r="AF34" s="1174"/>
      <c r="AG34" s="1175"/>
      <c r="AH34" s="1149"/>
      <c r="AI34" s="1150"/>
      <c r="AJ34" s="1151"/>
      <c r="AK34" s="1168"/>
      <c r="AL34" s="1168"/>
      <c r="AM34" s="1169"/>
      <c r="AN34" s="41"/>
      <c r="AO34" s="1091"/>
      <c r="AP34" s="1012"/>
      <c r="AQ34" s="1012"/>
      <c r="AR34" s="1013"/>
      <c r="AS34" s="1140"/>
      <c r="AT34" s="1140"/>
      <c r="AU34" s="1140"/>
      <c r="AV34" s="1140"/>
      <c r="AW34" s="1140"/>
      <c r="AX34" s="1122"/>
      <c r="AY34" s="1122"/>
      <c r="AZ34" s="1122"/>
      <c r="BA34" s="1123"/>
    </row>
    <row r="35" spans="1:53" ht="39.75" customHeight="1" thickBot="1">
      <c r="A35" s="1126" t="s">
        <v>1</v>
      </c>
      <c r="B35" s="1127"/>
      <c r="C35" s="1128" t="s">
        <v>196</v>
      </c>
      <c r="D35" s="1129"/>
      <c r="E35" s="1129"/>
      <c r="F35" s="1130"/>
      <c r="G35" s="1096">
        <f>SUM(G31:I34)</f>
        <v>22</v>
      </c>
      <c r="H35" s="1131"/>
      <c r="I35" s="1127"/>
      <c r="J35" s="1132">
        <f>SUM(J31:J34)</f>
        <v>9</v>
      </c>
      <c r="K35" s="1133"/>
      <c r="L35" s="1133"/>
      <c r="M35" s="1134"/>
      <c r="N35" s="1132" t="s">
        <v>199</v>
      </c>
      <c r="O35" s="1133"/>
      <c r="P35" s="1134"/>
      <c r="Q35" s="1093">
        <f>SUM(Q31:S34)</f>
        <v>1</v>
      </c>
      <c r="R35" s="1094"/>
      <c r="S35" s="1095"/>
      <c r="T35" s="1096">
        <f>SUM(T31:V34)</f>
        <v>34</v>
      </c>
      <c r="U35" s="1097"/>
      <c r="V35" s="1098"/>
      <c r="W35" s="1096">
        <f>SUM(W31:Y34)</f>
        <v>199</v>
      </c>
      <c r="X35" s="1097"/>
      <c r="Y35" s="1099"/>
      <c r="Z35" s="8"/>
      <c r="AA35" s="1142" t="s">
        <v>81</v>
      </c>
      <c r="AB35" s="1143"/>
      <c r="AC35" s="1143"/>
      <c r="AD35" s="1143"/>
      <c r="AE35" s="1143"/>
      <c r="AF35" s="1143"/>
      <c r="AG35" s="1144"/>
      <c r="AH35" s="1128">
        <v>8</v>
      </c>
      <c r="AI35" s="1094"/>
      <c r="AJ35" s="1095"/>
      <c r="AK35" s="1128">
        <v>3</v>
      </c>
      <c r="AL35" s="1129"/>
      <c r="AM35" s="1145"/>
      <c r="AN35" s="9"/>
      <c r="AO35" s="1092"/>
      <c r="AP35" s="1015"/>
      <c r="AQ35" s="1015"/>
      <c r="AR35" s="1016"/>
      <c r="AS35" s="1141"/>
      <c r="AT35" s="1141"/>
      <c r="AU35" s="1141"/>
      <c r="AV35" s="1141"/>
      <c r="AW35" s="1141"/>
      <c r="AX35" s="1124"/>
      <c r="AY35" s="1124"/>
      <c r="AZ35" s="1124"/>
      <c r="BA35" s="1125"/>
    </row>
    <row r="37" spans="1:25" ht="20.25">
      <c r="A37" s="989" t="s">
        <v>201</v>
      </c>
      <c r="B37" s="989"/>
      <c r="C37" s="989"/>
      <c r="D37" s="989"/>
      <c r="E37" s="989"/>
      <c r="F37" s="989"/>
      <c r="G37" s="989"/>
      <c r="H37" s="989"/>
      <c r="I37" s="989"/>
      <c r="J37" s="989"/>
      <c r="K37" s="989"/>
      <c r="L37" s="989"/>
      <c r="M37" s="989"/>
      <c r="N37" s="989"/>
      <c r="O37" s="989"/>
      <c r="P37" s="989"/>
      <c r="Q37" s="989"/>
      <c r="R37" s="989"/>
      <c r="S37" s="989"/>
      <c r="T37" s="989"/>
      <c r="U37" s="989"/>
      <c r="V37" s="989"/>
      <c r="W37" s="989"/>
      <c r="X37" s="989"/>
      <c r="Y37" s="989"/>
    </row>
    <row r="38" spans="1:25" ht="20.25">
      <c r="A38" s="989"/>
      <c r="B38" s="989"/>
      <c r="C38" s="989"/>
      <c r="D38" s="989"/>
      <c r="E38" s="989"/>
      <c r="F38" s="989"/>
      <c r="G38" s="989"/>
      <c r="H38" s="989"/>
      <c r="I38" s="989"/>
      <c r="J38" s="989"/>
      <c r="K38" s="989"/>
      <c r="L38" s="989"/>
      <c r="M38" s="989"/>
      <c r="N38" s="989"/>
      <c r="O38" s="989"/>
      <c r="P38" s="989"/>
      <c r="Q38" s="989"/>
      <c r="R38" s="989"/>
      <c r="S38" s="989"/>
      <c r="T38" s="989"/>
      <c r="U38" s="989"/>
      <c r="V38" s="989"/>
      <c r="W38" s="989"/>
      <c r="X38" s="989"/>
      <c r="Y38" s="989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329"/>
  <sheetViews>
    <sheetView tabSelected="1" view="pageBreakPreview" zoomScale="75" zoomScaleSheetLayoutView="75" zoomScalePageLayoutView="0" workbookViewId="0" topLeftCell="A1">
      <selection activeCell="C32" sqref="C32"/>
    </sheetView>
  </sheetViews>
  <sheetFormatPr defaultColWidth="9.140625" defaultRowHeight="15"/>
  <cols>
    <col min="1" max="1" width="10.140625" style="266" customWidth="1"/>
    <col min="2" max="2" width="49.8515625" style="57" customWidth="1"/>
    <col min="3" max="3" width="8.00390625" style="267" customWidth="1"/>
    <col min="4" max="4" width="7.57421875" style="271" customWidth="1"/>
    <col min="5" max="5" width="6.00390625" style="271" customWidth="1"/>
    <col min="6" max="6" width="6.28125" style="267" customWidth="1"/>
    <col min="7" max="7" width="7.421875" style="267" customWidth="1"/>
    <col min="8" max="8" width="9.8515625" style="267" customWidth="1"/>
    <col min="9" max="9" width="9.00390625" style="57" customWidth="1"/>
    <col min="10" max="10" width="7.7109375" style="57" customWidth="1"/>
    <col min="11" max="11" width="8.421875" style="57" customWidth="1"/>
    <col min="12" max="12" width="9.421875" style="57" customWidth="1"/>
    <col min="13" max="13" width="9.57421875" style="57" customWidth="1"/>
    <col min="14" max="15" width="6.57421875" style="57" customWidth="1"/>
    <col min="16" max="16" width="5.57421875" style="57" customWidth="1"/>
    <col min="17" max="17" width="6.00390625" style="57" customWidth="1"/>
    <col min="18" max="18" width="5.7109375" style="57" customWidth="1"/>
    <col min="19" max="19" width="5.140625" style="57" customWidth="1"/>
    <col min="20" max="20" width="5.8515625" style="57" customWidth="1"/>
    <col min="21" max="21" width="5.421875" style="57" customWidth="1"/>
    <col min="22" max="22" width="5.8515625" style="57" customWidth="1"/>
    <col min="23" max="24" width="6.00390625" style="57" customWidth="1"/>
    <col min="25" max="25" width="2.57421875" style="57" customWidth="1"/>
    <col min="26" max="26" width="23.140625" style="57" customWidth="1"/>
    <col min="27" max="38" width="12.140625" style="158" hidden="1" customWidth="1"/>
    <col min="39" max="16384" width="9.140625" style="57" customWidth="1"/>
  </cols>
  <sheetData>
    <row r="1" spans="1:38" s="54" customFormat="1" ht="30.75" customHeight="1" thickBot="1">
      <c r="A1" s="1208" t="s">
        <v>369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  <c r="W1" s="1209"/>
      <c r="X1" s="1209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s="54" customFormat="1" ht="15.75" customHeight="1">
      <c r="A2" s="1210" t="s">
        <v>68</v>
      </c>
      <c r="B2" s="1213" t="s">
        <v>193</v>
      </c>
      <c r="C2" s="1216" t="s">
        <v>33</v>
      </c>
      <c r="D2" s="1217"/>
      <c r="E2" s="1217"/>
      <c r="F2" s="1218"/>
      <c r="G2" s="1219" t="s">
        <v>194</v>
      </c>
      <c r="H2" s="1189" t="s">
        <v>34</v>
      </c>
      <c r="I2" s="1190"/>
      <c r="J2" s="1190"/>
      <c r="K2" s="1190"/>
      <c r="L2" s="1190"/>
      <c r="M2" s="1191"/>
      <c r="N2" s="1192" t="s">
        <v>69</v>
      </c>
      <c r="O2" s="1193"/>
      <c r="P2" s="1193"/>
      <c r="Q2" s="1193"/>
      <c r="R2" s="1193"/>
      <c r="S2" s="1193"/>
      <c r="T2" s="1193"/>
      <c r="U2" s="1193"/>
      <c r="V2" s="1193"/>
      <c r="W2" s="1193"/>
      <c r="X2" s="1193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8" s="54" customFormat="1" ht="16.5" thickBot="1">
      <c r="A3" s="1211"/>
      <c r="B3" s="1214"/>
      <c r="C3" s="1229" t="s">
        <v>35</v>
      </c>
      <c r="D3" s="1231" t="s">
        <v>36</v>
      </c>
      <c r="E3" s="1201" t="s">
        <v>37</v>
      </c>
      <c r="F3" s="1202"/>
      <c r="G3" s="1220"/>
      <c r="H3" s="1233" t="s">
        <v>0</v>
      </c>
      <c r="I3" s="1234" t="s">
        <v>38</v>
      </c>
      <c r="J3" s="1234"/>
      <c r="K3" s="1234"/>
      <c r="L3" s="1235"/>
      <c r="M3" s="1236" t="s">
        <v>39</v>
      </c>
      <c r="N3" s="1194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</row>
    <row r="4" spans="1:38" s="54" customFormat="1" ht="16.5" thickBot="1">
      <c r="A4" s="1211"/>
      <c r="B4" s="1214"/>
      <c r="C4" s="1229"/>
      <c r="D4" s="1231"/>
      <c r="E4" s="1231" t="s">
        <v>40</v>
      </c>
      <c r="F4" s="1196" t="s">
        <v>41</v>
      </c>
      <c r="G4" s="1220"/>
      <c r="H4" s="1220"/>
      <c r="I4" s="1198" t="s">
        <v>1</v>
      </c>
      <c r="J4" s="1203" t="s">
        <v>2</v>
      </c>
      <c r="K4" s="1203" t="s">
        <v>42</v>
      </c>
      <c r="L4" s="1203" t="s">
        <v>86</v>
      </c>
      <c r="M4" s="1237"/>
      <c r="N4" s="1222" t="s">
        <v>43</v>
      </c>
      <c r="O4" s="1223"/>
      <c r="P4" s="1224"/>
      <c r="Q4" s="1222" t="s">
        <v>44</v>
      </c>
      <c r="R4" s="1223"/>
      <c r="S4" s="1224"/>
      <c r="T4" s="1222" t="s">
        <v>45</v>
      </c>
      <c r="U4" s="1223"/>
      <c r="V4" s="1224"/>
      <c r="W4" s="1225" t="s">
        <v>46</v>
      </c>
      <c r="X4" s="1226"/>
      <c r="AA4" s="1188" t="s">
        <v>43</v>
      </c>
      <c r="AB4" s="1188"/>
      <c r="AC4" s="1188"/>
      <c r="AD4" s="1188" t="s">
        <v>44</v>
      </c>
      <c r="AE4" s="1188"/>
      <c r="AF4" s="1188"/>
      <c r="AG4" s="1188" t="s">
        <v>45</v>
      </c>
      <c r="AH4" s="1188"/>
      <c r="AI4" s="1188"/>
      <c r="AJ4" s="1188" t="s">
        <v>46</v>
      </c>
      <c r="AK4" s="1188"/>
      <c r="AL4" s="1188"/>
    </row>
    <row r="5" spans="1:38" s="54" customFormat="1" ht="16.5" thickBot="1">
      <c r="A5" s="1211"/>
      <c r="B5" s="1214"/>
      <c r="C5" s="1229"/>
      <c r="D5" s="1231"/>
      <c r="E5" s="1231"/>
      <c r="F5" s="1196"/>
      <c r="G5" s="1220"/>
      <c r="H5" s="1220"/>
      <c r="I5" s="1199"/>
      <c r="J5" s="1204"/>
      <c r="K5" s="1204"/>
      <c r="L5" s="1204"/>
      <c r="M5" s="1237"/>
      <c r="N5" s="163">
        <v>1</v>
      </c>
      <c r="O5" s="162" t="s">
        <v>62</v>
      </c>
      <c r="P5" s="164" t="s">
        <v>63</v>
      </c>
      <c r="Q5" s="163">
        <v>3</v>
      </c>
      <c r="R5" s="162" t="s">
        <v>64</v>
      </c>
      <c r="S5" s="165" t="s">
        <v>65</v>
      </c>
      <c r="T5" s="166">
        <v>5</v>
      </c>
      <c r="U5" s="162" t="s">
        <v>66</v>
      </c>
      <c r="V5" s="165" t="s">
        <v>67</v>
      </c>
      <c r="W5" s="163">
        <v>7</v>
      </c>
      <c r="X5" s="164">
        <v>8</v>
      </c>
      <c r="AA5" s="155">
        <v>1</v>
      </c>
      <c r="AB5" s="155" t="s">
        <v>62</v>
      </c>
      <c r="AC5" s="155" t="s">
        <v>63</v>
      </c>
      <c r="AD5" s="155">
        <v>3</v>
      </c>
      <c r="AE5" s="155" t="s">
        <v>64</v>
      </c>
      <c r="AF5" s="155" t="s">
        <v>65</v>
      </c>
      <c r="AG5" s="155">
        <v>5</v>
      </c>
      <c r="AH5" s="155" t="s">
        <v>66</v>
      </c>
      <c r="AI5" s="155" t="s">
        <v>67</v>
      </c>
      <c r="AJ5" s="155">
        <v>7</v>
      </c>
      <c r="AK5" s="155" t="s">
        <v>87</v>
      </c>
      <c r="AL5" s="156" t="s">
        <v>82</v>
      </c>
    </row>
    <row r="6" spans="1:38" s="54" customFormat="1" ht="16.5" thickBot="1">
      <c r="A6" s="1211"/>
      <c r="B6" s="1214"/>
      <c r="C6" s="1229"/>
      <c r="D6" s="1231"/>
      <c r="E6" s="1231"/>
      <c r="F6" s="1196"/>
      <c r="G6" s="1220"/>
      <c r="H6" s="1220"/>
      <c r="I6" s="1199"/>
      <c r="J6" s="1204"/>
      <c r="K6" s="1204"/>
      <c r="L6" s="1204"/>
      <c r="M6" s="1238"/>
      <c r="N6" s="1225" t="s">
        <v>70</v>
      </c>
      <c r="O6" s="1226"/>
      <c r="P6" s="1226"/>
      <c r="Q6" s="1226"/>
      <c r="R6" s="1226"/>
      <c r="S6" s="1226"/>
      <c r="T6" s="1226"/>
      <c r="U6" s="1226"/>
      <c r="V6" s="1226"/>
      <c r="W6" s="1226"/>
      <c r="X6" s="1226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</row>
    <row r="7" spans="1:38" s="54" customFormat="1" ht="24.75" customHeight="1" thickBot="1">
      <c r="A7" s="1212"/>
      <c r="B7" s="1215"/>
      <c r="C7" s="1230"/>
      <c r="D7" s="1232"/>
      <c r="E7" s="1232"/>
      <c r="F7" s="1197"/>
      <c r="G7" s="1221"/>
      <c r="H7" s="1221"/>
      <c r="I7" s="1200"/>
      <c r="J7" s="1205"/>
      <c r="K7" s="1205"/>
      <c r="L7" s="1205"/>
      <c r="M7" s="1239"/>
      <c r="N7" s="167">
        <v>15</v>
      </c>
      <c r="O7" s="168">
        <v>9</v>
      </c>
      <c r="P7" s="169">
        <v>9</v>
      </c>
      <c r="Q7" s="167">
        <v>15</v>
      </c>
      <c r="R7" s="168">
        <v>9</v>
      </c>
      <c r="S7" s="169">
        <v>9</v>
      </c>
      <c r="T7" s="167">
        <v>15</v>
      </c>
      <c r="U7" s="168">
        <v>9</v>
      </c>
      <c r="V7" s="169">
        <v>9</v>
      </c>
      <c r="W7" s="167">
        <v>15</v>
      </c>
      <c r="X7" s="170">
        <v>13</v>
      </c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</row>
    <row r="8" spans="1:38" s="54" customFormat="1" ht="16.5" thickBot="1">
      <c r="A8" s="163">
        <v>1</v>
      </c>
      <c r="B8" s="171">
        <v>2</v>
      </c>
      <c r="C8" s="163">
        <v>3</v>
      </c>
      <c r="D8" s="172">
        <v>4</v>
      </c>
      <c r="E8" s="172">
        <v>5</v>
      </c>
      <c r="F8" s="165">
        <v>6</v>
      </c>
      <c r="G8" s="163">
        <v>7</v>
      </c>
      <c r="H8" s="171">
        <v>8</v>
      </c>
      <c r="I8" s="166">
        <v>9</v>
      </c>
      <c r="J8" s="172">
        <v>10</v>
      </c>
      <c r="K8" s="172">
        <v>11</v>
      </c>
      <c r="L8" s="172">
        <v>12</v>
      </c>
      <c r="M8" s="165">
        <v>13</v>
      </c>
      <c r="N8" s="163">
        <v>14</v>
      </c>
      <c r="O8" s="172">
        <v>15</v>
      </c>
      <c r="P8" s="165">
        <v>16</v>
      </c>
      <c r="Q8" s="163">
        <v>17</v>
      </c>
      <c r="R8" s="172">
        <v>18</v>
      </c>
      <c r="S8" s="165">
        <v>19</v>
      </c>
      <c r="T8" s="163">
        <v>20</v>
      </c>
      <c r="U8" s="172">
        <v>21</v>
      </c>
      <c r="V8" s="165">
        <v>22</v>
      </c>
      <c r="W8" s="163">
        <v>23</v>
      </c>
      <c r="X8" s="164">
        <v>24</v>
      </c>
      <c r="Y8" s="55"/>
      <c r="Z8" s="55"/>
      <c r="AA8" s="155"/>
      <c r="AB8" s="155"/>
      <c r="AC8" s="155"/>
      <c r="AD8" s="154"/>
      <c r="AE8" s="154"/>
      <c r="AF8" s="154"/>
      <c r="AG8" s="154"/>
      <c r="AH8" s="154"/>
      <c r="AI8" s="154"/>
      <c r="AJ8" s="154"/>
      <c r="AK8" s="154"/>
      <c r="AL8" s="154"/>
    </row>
    <row r="9" spans="1:38" s="54" customFormat="1" ht="16.5" thickBot="1">
      <c r="A9" s="1227" t="s">
        <v>47</v>
      </c>
      <c r="B9" s="1228"/>
      <c r="C9" s="1228"/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8"/>
      <c r="Q9" s="1228"/>
      <c r="R9" s="1228"/>
      <c r="S9" s="1228"/>
      <c r="T9" s="1228"/>
      <c r="U9" s="1228"/>
      <c r="V9" s="1228"/>
      <c r="W9" s="1228"/>
      <c r="X9" s="1228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</row>
    <row r="10" spans="1:38" s="54" customFormat="1" ht="16.5" thickBot="1">
      <c r="A10" s="1206" t="s">
        <v>48</v>
      </c>
      <c r="B10" s="1207"/>
      <c r="C10" s="1207"/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U10" s="1207"/>
      <c r="V10" s="1207"/>
      <c r="W10" s="1207"/>
      <c r="X10" s="1207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</row>
    <row r="11" spans="1:38" s="274" customFormat="1" ht="15.75">
      <c r="A11" s="383" t="s">
        <v>88</v>
      </c>
      <c r="B11" s="277" t="s">
        <v>110</v>
      </c>
      <c r="C11" s="86"/>
      <c r="D11" s="278"/>
      <c r="E11" s="279"/>
      <c r="F11" s="280"/>
      <c r="G11" s="281">
        <f>G12+G13+G14+G15+G16</f>
        <v>6</v>
      </c>
      <c r="H11" s="282">
        <f>H12+H13+H14+H15+H16</f>
        <v>180</v>
      </c>
      <c r="I11" s="283">
        <f>I12+I13+I14+I15+I16</f>
        <v>92</v>
      </c>
      <c r="J11" s="284"/>
      <c r="K11" s="284"/>
      <c r="L11" s="285">
        <f>L12+L13+L14+L15+L16</f>
        <v>92</v>
      </c>
      <c r="M11" s="173">
        <f>M12+M13+M14+M15+M16</f>
        <v>88</v>
      </c>
      <c r="N11" s="286"/>
      <c r="O11" s="87"/>
      <c r="P11" s="287"/>
      <c r="Q11" s="86"/>
      <c r="R11" s="87"/>
      <c r="S11" s="287"/>
      <c r="T11" s="86"/>
      <c r="U11" s="87"/>
      <c r="V11" s="287"/>
      <c r="W11" s="86"/>
      <c r="X11" s="288"/>
      <c r="AA11" s="275" t="b">
        <f aca="true" t="shared" si="0" ref="AA11:AK17">ISBLANK(N11)</f>
        <v>1</v>
      </c>
      <c r="AB11" s="275" t="b">
        <f t="shared" si="0"/>
        <v>1</v>
      </c>
      <c r="AC11" s="275" t="b">
        <f t="shared" si="0"/>
        <v>1</v>
      </c>
      <c r="AD11" s="275" t="b">
        <f t="shared" si="0"/>
        <v>1</v>
      </c>
      <c r="AE11" s="275" t="b">
        <f t="shared" si="0"/>
        <v>1</v>
      </c>
      <c r="AF11" s="275" t="b">
        <f t="shared" si="0"/>
        <v>1</v>
      </c>
      <c r="AG11" s="275" t="b">
        <f t="shared" si="0"/>
        <v>1</v>
      </c>
      <c r="AH11" s="275" t="b">
        <f t="shared" si="0"/>
        <v>1</v>
      </c>
      <c r="AI11" s="275" t="b">
        <f t="shared" si="0"/>
        <v>1</v>
      </c>
      <c r="AJ11" s="275" t="b">
        <f t="shared" si="0"/>
        <v>1</v>
      </c>
      <c r="AK11" s="275" t="b">
        <f t="shared" si="0"/>
        <v>1</v>
      </c>
      <c r="AL11" s="275" t="b">
        <f>ISBLANK(#REF!)</f>
        <v>0</v>
      </c>
    </row>
    <row r="12" spans="1:38" s="274" customFormat="1" ht="15.75">
      <c r="A12" s="384" t="s">
        <v>89</v>
      </c>
      <c r="B12" s="367" t="s">
        <v>110</v>
      </c>
      <c r="C12" s="28"/>
      <c r="D12" s="289">
        <v>1</v>
      </c>
      <c r="E12" s="290"/>
      <c r="F12" s="291"/>
      <c r="G12" s="292">
        <v>2</v>
      </c>
      <c r="H12" s="293">
        <f aca="true" t="shared" si="1" ref="H12:H21">G12*30</f>
        <v>60</v>
      </c>
      <c r="I12" s="75">
        <f>J12+K12+L12</f>
        <v>30</v>
      </c>
      <c r="J12" s="294"/>
      <c r="K12" s="294"/>
      <c r="L12" s="294">
        <v>30</v>
      </c>
      <c r="M12" s="295">
        <f aca="true" t="shared" si="2" ref="M12:M21">H12-I12</f>
        <v>30</v>
      </c>
      <c r="N12" s="47">
        <v>2</v>
      </c>
      <c r="O12" s="296"/>
      <c r="P12" s="31"/>
      <c r="Q12" s="28"/>
      <c r="R12" s="296"/>
      <c r="S12" s="31"/>
      <c r="T12" s="28"/>
      <c r="U12" s="296"/>
      <c r="V12" s="31"/>
      <c r="W12" s="28"/>
      <c r="X12" s="43"/>
      <c r="AA12" s="275" t="b">
        <f t="shared" si="0"/>
        <v>0</v>
      </c>
      <c r="AB12" s="275" t="b">
        <f t="shared" si="0"/>
        <v>1</v>
      </c>
      <c r="AC12" s="275" t="b">
        <f t="shared" si="0"/>
        <v>1</v>
      </c>
      <c r="AD12" s="275" t="b">
        <f t="shared" si="0"/>
        <v>1</v>
      </c>
      <c r="AE12" s="275" t="b">
        <f t="shared" si="0"/>
        <v>1</v>
      </c>
      <c r="AF12" s="275" t="b">
        <f t="shared" si="0"/>
        <v>1</v>
      </c>
      <c r="AG12" s="275" t="b">
        <f t="shared" si="0"/>
        <v>1</v>
      </c>
      <c r="AH12" s="275" t="b">
        <f t="shared" si="0"/>
        <v>1</v>
      </c>
      <c r="AI12" s="275" t="b">
        <f t="shared" si="0"/>
        <v>1</v>
      </c>
      <c r="AJ12" s="275" t="b">
        <f t="shared" si="0"/>
        <v>1</v>
      </c>
      <c r="AK12" s="275" t="b">
        <f t="shared" si="0"/>
        <v>1</v>
      </c>
      <c r="AL12" s="275" t="b">
        <f>ISBLANK(#REF!)</f>
        <v>0</v>
      </c>
    </row>
    <row r="13" spans="1:38" s="274" customFormat="1" ht="15" customHeight="1">
      <c r="A13" s="384" t="s">
        <v>90</v>
      </c>
      <c r="B13" s="368" t="s">
        <v>110</v>
      </c>
      <c r="C13" s="175"/>
      <c r="D13" s="298"/>
      <c r="E13" s="299"/>
      <c r="F13" s="130"/>
      <c r="G13" s="300">
        <v>1</v>
      </c>
      <c r="H13" s="301">
        <f t="shared" si="1"/>
        <v>30</v>
      </c>
      <c r="I13" s="175">
        <f>J13+K13+L13</f>
        <v>18</v>
      </c>
      <c r="J13" s="176"/>
      <c r="K13" s="176"/>
      <c r="L13" s="176">
        <v>18</v>
      </c>
      <c r="M13" s="177">
        <f t="shared" si="2"/>
        <v>12</v>
      </c>
      <c r="N13" s="178"/>
      <c r="O13" s="179">
        <v>2</v>
      </c>
      <c r="P13" s="177"/>
      <c r="Q13" s="175"/>
      <c r="R13" s="179"/>
      <c r="S13" s="177"/>
      <c r="T13" s="175"/>
      <c r="U13" s="179"/>
      <c r="V13" s="177"/>
      <c r="W13" s="175"/>
      <c r="X13" s="302"/>
      <c r="AA13" s="275" t="b">
        <f t="shared" si="0"/>
        <v>1</v>
      </c>
      <c r="AB13" s="275" t="b">
        <f t="shared" si="0"/>
        <v>0</v>
      </c>
      <c r="AC13" s="275" t="b">
        <f t="shared" si="0"/>
        <v>1</v>
      </c>
      <c r="AD13" s="275" t="b">
        <f t="shared" si="0"/>
        <v>1</v>
      </c>
      <c r="AE13" s="275" t="b">
        <f t="shared" si="0"/>
        <v>1</v>
      </c>
      <c r="AF13" s="275" t="b">
        <f t="shared" si="0"/>
        <v>1</v>
      </c>
      <c r="AG13" s="275" t="b">
        <f t="shared" si="0"/>
        <v>1</v>
      </c>
      <c r="AH13" s="275" t="b">
        <f t="shared" si="0"/>
        <v>1</v>
      </c>
      <c r="AI13" s="275" t="b">
        <f t="shared" si="0"/>
        <v>1</v>
      </c>
      <c r="AJ13" s="275" t="b">
        <f t="shared" si="0"/>
        <v>1</v>
      </c>
      <c r="AK13" s="275" t="b">
        <f t="shared" si="0"/>
        <v>1</v>
      </c>
      <c r="AL13" s="275" t="b">
        <f>ISBLANK(#REF!)</f>
        <v>0</v>
      </c>
    </row>
    <row r="14" spans="1:38" s="274" customFormat="1" ht="15.75" customHeight="1">
      <c r="A14" s="384" t="s">
        <v>91</v>
      </c>
      <c r="B14" s="368" t="s">
        <v>110</v>
      </c>
      <c r="C14" s="175" t="s">
        <v>63</v>
      </c>
      <c r="D14" s="298"/>
      <c r="E14" s="299"/>
      <c r="F14" s="130"/>
      <c r="G14" s="300">
        <v>1</v>
      </c>
      <c r="H14" s="301">
        <f t="shared" si="1"/>
        <v>30</v>
      </c>
      <c r="I14" s="175">
        <f>J14+K14+L14</f>
        <v>18</v>
      </c>
      <c r="J14" s="176"/>
      <c r="K14" s="176"/>
      <c r="L14" s="176">
        <v>18</v>
      </c>
      <c r="M14" s="177">
        <f t="shared" si="2"/>
        <v>12</v>
      </c>
      <c r="N14" s="178"/>
      <c r="O14" s="179"/>
      <c r="P14" s="177">
        <v>2</v>
      </c>
      <c r="Q14" s="175"/>
      <c r="R14" s="179"/>
      <c r="S14" s="177"/>
      <c r="T14" s="175"/>
      <c r="U14" s="179"/>
      <c r="V14" s="177"/>
      <c r="W14" s="175"/>
      <c r="X14" s="302"/>
      <c r="AA14" s="275" t="b">
        <f t="shared" si="0"/>
        <v>1</v>
      </c>
      <c r="AB14" s="275" t="b">
        <f t="shared" si="0"/>
        <v>1</v>
      </c>
      <c r="AC14" s="275" t="b">
        <f t="shared" si="0"/>
        <v>0</v>
      </c>
      <c r="AD14" s="275" t="b">
        <f t="shared" si="0"/>
        <v>1</v>
      </c>
      <c r="AE14" s="275" t="b">
        <f t="shared" si="0"/>
        <v>1</v>
      </c>
      <c r="AF14" s="275" t="b">
        <f t="shared" si="0"/>
        <v>1</v>
      </c>
      <c r="AG14" s="275" t="b">
        <f t="shared" si="0"/>
        <v>1</v>
      </c>
      <c r="AH14" s="275" t="b">
        <f t="shared" si="0"/>
        <v>1</v>
      </c>
      <c r="AI14" s="275" t="b">
        <f t="shared" si="0"/>
        <v>1</v>
      </c>
      <c r="AJ14" s="275" t="b">
        <f t="shared" si="0"/>
        <v>1</v>
      </c>
      <c r="AK14" s="275" t="b">
        <f t="shared" si="0"/>
        <v>1</v>
      </c>
      <c r="AL14" s="275" t="b">
        <f>ISBLANK(#REF!)</f>
        <v>0</v>
      </c>
    </row>
    <row r="15" spans="1:38" s="153" customFormat="1" ht="18" customHeight="1">
      <c r="A15" s="384" t="s">
        <v>92</v>
      </c>
      <c r="B15" s="368" t="s">
        <v>110</v>
      </c>
      <c r="C15" s="175"/>
      <c r="D15" s="176">
        <v>8</v>
      </c>
      <c r="E15" s="180"/>
      <c r="F15" s="303"/>
      <c r="G15" s="300">
        <v>2</v>
      </c>
      <c r="H15" s="301">
        <f t="shared" si="1"/>
        <v>60</v>
      </c>
      <c r="I15" s="175">
        <v>26</v>
      </c>
      <c r="J15" s="176"/>
      <c r="K15" s="176"/>
      <c r="L15" s="176">
        <v>26</v>
      </c>
      <c r="M15" s="177">
        <f t="shared" si="2"/>
        <v>34</v>
      </c>
      <c r="N15" s="178"/>
      <c r="O15" s="179"/>
      <c r="P15" s="130"/>
      <c r="Q15" s="175"/>
      <c r="R15" s="179"/>
      <c r="S15" s="177"/>
      <c r="T15" s="175"/>
      <c r="U15" s="179"/>
      <c r="V15" s="177"/>
      <c r="W15" s="175"/>
      <c r="X15" s="885">
        <v>2</v>
      </c>
      <c r="AA15" s="273" t="b">
        <f t="shared" si="0"/>
        <v>1</v>
      </c>
      <c r="AB15" s="273" t="b">
        <f t="shared" si="0"/>
        <v>1</v>
      </c>
      <c r="AC15" s="273" t="b">
        <f t="shared" si="0"/>
        <v>1</v>
      </c>
      <c r="AD15" s="273" t="b">
        <f t="shared" si="0"/>
        <v>1</v>
      </c>
      <c r="AE15" s="273" t="b">
        <f t="shared" si="0"/>
        <v>1</v>
      </c>
      <c r="AF15" s="273" t="b">
        <f t="shared" si="0"/>
        <v>1</v>
      </c>
      <c r="AG15" s="273" t="b">
        <f t="shared" si="0"/>
        <v>1</v>
      </c>
      <c r="AH15" s="273" t="b">
        <f t="shared" si="0"/>
        <v>1</v>
      </c>
      <c r="AI15" s="273" t="b">
        <f t="shared" si="0"/>
        <v>1</v>
      </c>
      <c r="AJ15" s="273" t="b">
        <f t="shared" si="0"/>
        <v>1</v>
      </c>
      <c r="AK15" s="273" t="b">
        <f t="shared" si="0"/>
        <v>0</v>
      </c>
      <c r="AL15" s="273" t="b">
        <f>ISBLANK(#REF!)</f>
        <v>0</v>
      </c>
    </row>
    <row r="16" spans="1:38" s="274" customFormat="1" ht="18" customHeight="1">
      <c r="A16" s="384"/>
      <c r="B16" s="368"/>
      <c r="C16" s="175"/>
      <c r="D16" s="176"/>
      <c r="E16" s="180"/>
      <c r="F16" s="303"/>
      <c r="G16" s="300"/>
      <c r="H16" s="301"/>
      <c r="I16" s="175"/>
      <c r="J16" s="176"/>
      <c r="K16" s="176"/>
      <c r="L16" s="176"/>
      <c r="M16" s="177"/>
      <c r="N16" s="178"/>
      <c r="O16" s="179"/>
      <c r="P16" s="130"/>
      <c r="Q16" s="175"/>
      <c r="R16" s="179"/>
      <c r="S16" s="177"/>
      <c r="T16" s="175"/>
      <c r="U16" s="179"/>
      <c r="V16" s="177"/>
      <c r="W16" s="175"/>
      <c r="X16" s="180"/>
      <c r="AA16" s="275" t="b">
        <f t="shared" si="0"/>
        <v>1</v>
      </c>
      <c r="AB16" s="275" t="b">
        <f t="shared" si="0"/>
        <v>1</v>
      </c>
      <c r="AC16" s="275" t="b">
        <f t="shared" si="0"/>
        <v>1</v>
      </c>
      <c r="AD16" s="275" t="b">
        <f t="shared" si="0"/>
        <v>1</v>
      </c>
      <c r="AE16" s="275" t="b">
        <f t="shared" si="0"/>
        <v>1</v>
      </c>
      <c r="AF16" s="275" t="b">
        <f t="shared" si="0"/>
        <v>1</v>
      </c>
      <c r="AG16" s="275" t="b">
        <f t="shared" si="0"/>
        <v>1</v>
      </c>
      <c r="AH16" s="275" t="b">
        <f t="shared" si="0"/>
        <v>1</v>
      </c>
      <c r="AI16" s="275" t="b">
        <f t="shared" si="0"/>
        <v>1</v>
      </c>
      <c r="AJ16" s="275" t="b">
        <f t="shared" si="0"/>
        <v>1</v>
      </c>
      <c r="AK16" s="275" t="b">
        <f t="shared" si="0"/>
        <v>1</v>
      </c>
      <c r="AL16" s="275" t="b">
        <f>ISBLANK(#REF!)</f>
        <v>0</v>
      </c>
    </row>
    <row r="17" spans="1:38" s="276" customFormat="1" ht="15.75">
      <c r="A17" s="384" t="s">
        <v>93</v>
      </c>
      <c r="B17" s="297" t="s">
        <v>424</v>
      </c>
      <c r="C17" s="175"/>
      <c r="D17" s="176"/>
      <c r="E17" s="180"/>
      <c r="F17" s="303"/>
      <c r="G17" s="151">
        <v>5</v>
      </c>
      <c r="H17" s="181">
        <f t="shared" si="1"/>
        <v>150</v>
      </c>
      <c r="I17" s="182">
        <f>J17+K17+L17</f>
        <v>60</v>
      </c>
      <c r="J17" s="183">
        <v>40</v>
      </c>
      <c r="K17" s="176"/>
      <c r="L17" s="183">
        <v>20</v>
      </c>
      <c r="M17" s="184">
        <f t="shared" si="2"/>
        <v>90</v>
      </c>
      <c r="N17" s="178"/>
      <c r="O17" s="179"/>
      <c r="P17" s="83"/>
      <c r="Q17" s="175"/>
      <c r="R17" s="179"/>
      <c r="S17" s="177"/>
      <c r="T17" s="175"/>
      <c r="U17" s="179"/>
      <c r="V17" s="177"/>
      <c r="W17" s="175"/>
      <c r="X17" s="180"/>
      <c r="AA17" s="275" t="b">
        <f t="shared" si="0"/>
        <v>1</v>
      </c>
      <c r="AB17" s="275" t="b">
        <f t="shared" si="0"/>
        <v>1</v>
      </c>
      <c r="AC17" s="275" t="b">
        <f t="shared" si="0"/>
        <v>1</v>
      </c>
      <c r="AD17" s="275" t="b">
        <f t="shared" si="0"/>
        <v>1</v>
      </c>
      <c r="AE17" s="275" t="b">
        <f t="shared" si="0"/>
        <v>1</v>
      </c>
      <c r="AF17" s="275" t="b">
        <f t="shared" si="0"/>
        <v>1</v>
      </c>
      <c r="AG17" s="275" t="b">
        <f t="shared" si="0"/>
        <v>1</v>
      </c>
      <c r="AH17" s="275" t="b">
        <f t="shared" si="0"/>
        <v>1</v>
      </c>
      <c r="AI17" s="275" t="b">
        <f t="shared" si="0"/>
        <v>1</v>
      </c>
      <c r="AJ17" s="275" t="b">
        <f t="shared" si="0"/>
        <v>1</v>
      </c>
      <c r="AK17" s="275" t="b">
        <f t="shared" si="0"/>
        <v>1</v>
      </c>
      <c r="AL17" s="275" t="b">
        <f>ISBLANK(#REF!)</f>
        <v>0</v>
      </c>
    </row>
    <row r="18" spans="1:38" s="276" customFormat="1" ht="15.75">
      <c r="A18" s="384"/>
      <c r="B18" s="368" t="s">
        <v>424</v>
      </c>
      <c r="C18" s="175"/>
      <c r="D18" s="176"/>
      <c r="E18" s="180"/>
      <c r="F18" s="303"/>
      <c r="G18" s="151">
        <v>2.5</v>
      </c>
      <c r="H18" s="181">
        <f t="shared" si="1"/>
        <v>75</v>
      </c>
      <c r="I18" s="182">
        <v>30</v>
      </c>
      <c r="J18" s="183">
        <v>20</v>
      </c>
      <c r="K18" s="176"/>
      <c r="L18" s="183">
        <v>10</v>
      </c>
      <c r="M18" s="184">
        <f t="shared" si="2"/>
        <v>45</v>
      </c>
      <c r="N18" s="178"/>
      <c r="O18" s="179">
        <v>3</v>
      </c>
      <c r="P18" s="83"/>
      <c r="Q18" s="175"/>
      <c r="R18" s="179"/>
      <c r="S18" s="177"/>
      <c r="T18" s="175"/>
      <c r="U18" s="179"/>
      <c r="V18" s="177"/>
      <c r="W18" s="175"/>
      <c r="X18" s="180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</row>
    <row r="19" spans="1:38" s="274" customFormat="1" ht="15.75">
      <c r="A19" s="384"/>
      <c r="B19" s="368" t="s">
        <v>424</v>
      </c>
      <c r="C19" s="185"/>
      <c r="D19" s="176" t="s">
        <v>63</v>
      </c>
      <c r="E19" s="180"/>
      <c r="F19" s="177"/>
      <c r="G19" s="151">
        <v>2.5</v>
      </c>
      <c r="H19" s="181">
        <f t="shared" si="1"/>
        <v>75</v>
      </c>
      <c r="I19" s="182">
        <f>J19+K19+L19</f>
        <v>30</v>
      </c>
      <c r="J19" s="183">
        <v>20</v>
      </c>
      <c r="K19" s="176"/>
      <c r="L19" s="183">
        <v>10</v>
      </c>
      <c r="M19" s="184">
        <f t="shared" si="2"/>
        <v>45</v>
      </c>
      <c r="N19" s="178"/>
      <c r="O19" s="179"/>
      <c r="P19" s="177">
        <v>3</v>
      </c>
      <c r="Q19" s="344"/>
      <c r="R19" s="343"/>
      <c r="S19" s="342"/>
      <c r="T19" s="175"/>
      <c r="U19" s="179"/>
      <c r="V19" s="177"/>
      <c r="W19" s="175"/>
      <c r="X19" s="180"/>
      <c r="AA19" s="275" t="b">
        <f aca="true" t="shared" si="3" ref="AA19:AA45">ISBLANK(N19)</f>
        <v>1</v>
      </c>
      <c r="AB19" s="275" t="b">
        <f aca="true" t="shared" si="4" ref="AB19:AB45">ISBLANK(O19)</f>
        <v>1</v>
      </c>
      <c r="AC19" s="275" t="b">
        <f aca="true" t="shared" si="5" ref="AC19:AC45">ISBLANK(P19)</f>
        <v>0</v>
      </c>
      <c r="AD19" s="275" t="b">
        <f aca="true" t="shared" si="6" ref="AD19:AD45">ISBLANK(Q19)</f>
        <v>1</v>
      </c>
      <c r="AE19" s="275" t="b">
        <f aca="true" t="shared" si="7" ref="AE19:AE45">ISBLANK(R19)</f>
        <v>1</v>
      </c>
      <c r="AF19" s="275" t="b">
        <f aca="true" t="shared" si="8" ref="AF19:AF45">ISBLANK(S19)</f>
        <v>1</v>
      </c>
      <c r="AG19" s="275" t="b">
        <f aca="true" t="shared" si="9" ref="AG19:AG45">ISBLANK(T19)</f>
        <v>1</v>
      </c>
      <c r="AH19" s="275" t="b">
        <f aca="true" t="shared" si="10" ref="AH19:AH45">ISBLANK(U19)</f>
        <v>1</v>
      </c>
      <c r="AI19" s="275" t="b">
        <f aca="true" t="shared" si="11" ref="AI19:AI45">ISBLANK(V19)</f>
        <v>1</v>
      </c>
      <c r="AJ19" s="275" t="b">
        <f aca="true" t="shared" si="12" ref="AJ19:AJ45">ISBLANK(W19)</f>
        <v>1</v>
      </c>
      <c r="AK19" s="275" t="b">
        <f aca="true" t="shared" si="13" ref="AK19:AK45">ISBLANK(X19)</f>
        <v>1</v>
      </c>
      <c r="AL19" s="275" t="b">
        <f>ISBLANK(#REF!)</f>
        <v>0</v>
      </c>
    </row>
    <row r="20" spans="1:38" s="274" customFormat="1" ht="20.25" customHeight="1">
      <c r="A20" s="385" t="s">
        <v>94</v>
      </c>
      <c r="B20" s="149" t="s">
        <v>111</v>
      </c>
      <c r="C20" s="185">
        <v>1</v>
      </c>
      <c r="D20" s="176"/>
      <c r="E20" s="176"/>
      <c r="F20" s="177"/>
      <c r="G20" s="186">
        <v>3</v>
      </c>
      <c r="H20" s="181">
        <f t="shared" si="1"/>
        <v>90</v>
      </c>
      <c r="I20" s="182">
        <f>J20+K20+L20</f>
        <v>30</v>
      </c>
      <c r="J20" s="176"/>
      <c r="K20" s="176"/>
      <c r="L20" s="183">
        <v>30</v>
      </c>
      <c r="M20" s="184">
        <f t="shared" si="2"/>
        <v>60</v>
      </c>
      <c r="N20" s="178">
        <v>2</v>
      </c>
      <c r="O20" s="179"/>
      <c r="P20" s="177"/>
      <c r="Q20" s="175"/>
      <c r="R20" s="179"/>
      <c r="S20" s="177"/>
      <c r="T20" s="175"/>
      <c r="U20" s="179"/>
      <c r="V20" s="177"/>
      <c r="W20" s="175"/>
      <c r="X20" s="180"/>
      <c r="AA20" s="275" t="b">
        <f t="shared" si="3"/>
        <v>0</v>
      </c>
      <c r="AB20" s="275" t="b">
        <f t="shared" si="4"/>
        <v>1</v>
      </c>
      <c r="AC20" s="275" t="b">
        <f t="shared" si="5"/>
        <v>1</v>
      </c>
      <c r="AD20" s="275" t="b">
        <f t="shared" si="6"/>
        <v>1</v>
      </c>
      <c r="AE20" s="275" t="b">
        <f t="shared" si="7"/>
        <v>1</v>
      </c>
      <c r="AF20" s="275" t="b">
        <f t="shared" si="8"/>
        <v>1</v>
      </c>
      <c r="AG20" s="275" t="b">
        <f t="shared" si="9"/>
        <v>1</v>
      </c>
      <c r="AH20" s="275" t="b">
        <f t="shared" si="10"/>
        <v>1</v>
      </c>
      <c r="AI20" s="275" t="b">
        <f t="shared" si="11"/>
        <v>1</v>
      </c>
      <c r="AJ20" s="275" t="b">
        <f t="shared" si="12"/>
        <v>1</v>
      </c>
      <c r="AK20" s="275" t="b">
        <f t="shared" si="13"/>
        <v>1</v>
      </c>
      <c r="AL20" s="275" t="b">
        <f>ISBLANK(#REF!)</f>
        <v>0</v>
      </c>
    </row>
    <row r="21" spans="1:38" s="274" customFormat="1" ht="15.75">
      <c r="A21" s="385" t="s">
        <v>95</v>
      </c>
      <c r="B21" s="149" t="s">
        <v>425</v>
      </c>
      <c r="C21" s="185">
        <v>3</v>
      </c>
      <c r="D21" s="176"/>
      <c r="E21" s="176"/>
      <c r="F21" s="177"/>
      <c r="G21" s="186">
        <v>3</v>
      </c>
      <c r="H21" s="181">
        <f t="shared" si="1"/>
        <v>90</v>
      </c>
      <c r="I21" s="182">
        <f>J21+K21+L21</f>
        <v>45</v>
      </c>
      <c r="J21" s="183">
        <v>30</v>
      </c>
      <c r="K21" s="176"/>
      <c r="L21" s="183">
        <v>15</v>
      </c>
      <c r="M21" s="184">
        <f t="shared" si="2"/>
        <v>45</v>
      </c>
      <c r="N21" s="178"/>
      <c r="O21" s="179"/>
      <c r="P21" s="177"/>
      <c r="Q21" s="175">
        <v>3</v>
      </c>
      <c r="R21" s="179"/>
      <c r="S21" s="177"/>
      <c r="T21" s="175"/>
      <c r="U21" s="179"/>
      <c r="V21" s="177"/>
      <c r="W21" s="175"/>
      <c r="X21" s="180"/>
      <c r="AA21" s="275" t="b">
        <f t="shared" si="3"/>
        <v>1</v>
      </c>
      <c r="AB21" s="275" t="b">
        <f t="shared" si="4"/>
        <v>1</v>
      </c>
      <c r="AC21" s="275" t="b">
        <f t="shared" si="5"/>
        <v>1</v>
      </c>
      <c r="AD21" s="275" t="b">
        <f t="shared" si="6"/>
        <v>0</v>
      </c>
      <c r="AE21" s="275" t="b">
        <f t="shared" si="7"/>
        <v>1</v>
      </c>
      <c r="AF21" s="275" t="b">
        <f t="shared" si="8"/>
        <v>1</v>
      </c>
      <c r="AG21" s="275" t="b">
        <f t="shared" si="9"/>
        <v>1</v>
      </c>
      <c r="AH21" s="275" t="b">
        <f t="shared" si="10"/>
        <v>1</v>
      </c>
      <c r="AI21" s="275" t="b">
        <f t="shared" si="11"/>
        <v>1</v>
      </c>
      <c r="AJ21" s="275" t="b">
        <f t="shared" si="12"/>
        <v>1</v>
      </c>
      <c r="AK21" s="275" t="b">
        <f t="shared" si="13"/>
        <v>1</v>
      </c>
      <c r="AL21" s="275" t="b">
        <f>ISBLANK(#REF!)</f>
        <v>0</v>
      </c>
    </row>
    <row r="22" spans="1:38" s="56" customFormat="1" ht="15.75" hidden="1">
      <c r="A22" s="385" t="s">
        <v>97</v>
      </c>
      <c r="B22" s="149" t="s">
        <v>112</v>
      </c>
      <c r="C22" s="185"/>
      <c r="D22" s="176"/>
      <c r="E22" s="176"/>
      <c r="F22" s="177"/>
      <c r="G22" s="186">
        <f aca="true" t="shared" si="14" ref="G22:M22">G23+G24+G25+G26+G27+G28</f>
        <v>0</v>
      </c>
      <c r="H22" s="677">
        <f t="shared" si="14"/>
        <v>0</v>
      </c>
      <c r="I22" s="655">
        <f t="shared" si="14"/>
        <v>0</v>
      </c>
      <c r="J22" s="678">
        <f t="shared" si="14"/>
        <v>0</v>
      </c>
      <c r="K22" s="678">
        <f t="shared" si="14"/>
        <v>0</v>
      </c>
      <c r="L22" s="678">
        <f t="shared" si="14"/>
        <v>0</v>
      </c>
      <c r="M22" s="679">
        <f t="shared" si="14"/>
        <v>0</v>
      </c>
      <c r="N22" s="178"/>
      <c r="O22" s="179"/>
      <c r="P22" s="177"/>
      <c r="Q22" s="175"/>
      <c r="R22" s="179"/>
      <c r="S22" s="177"/>
      <c r="T22" s="175"/>
      <c r="U22" s="179"/>
      <c r="V22" s="177"/>
      <c r="W22" s="175"/>
      <c r="X22" s="180"/>
      <c r="AA22" s="157" t="b">
        <f t="shared" si="3"/>
        <v>1</v>
      </c>
      <c r="AB22" s="157" t="b">
        <f t="shared" si="4"/>
        <v>1</v>
      </c>
      <c r="AC22" s="157" t="b">
        <f t="shared" si="5"/>
        <v>1</v>
      </c>
      <c r="AD22" s="157" t="b">
        <f t="shared" si="6"/>
        <v>1</v>
      </c>
      <c r="AE22" s="157" t="b">
        <f t="shared" si="7"/>
        <v>1</v>
      </c>
      <c r="AF22" s="157" t="b">
        <f t="shared" si="8"/>
        <v>1</v>
      </c>
      <c r="AG22" s="157" t="b">
        <f t="shared" si="9"/>
        <v>1</v>
      </c>
      <c r="AH22" s="157" t="b">
        <f t="shared" si="10"/>
        <v>1</v>
      </c>
      <c r="AI22" s="157" t="b">
        <f t="shared" si="11"/>
        <v>1</v>
      </c>
      <c r="AJ22" s="157" t="b">
        <f t="shared" si="12"/>
        <v>1</v>
      </c>
      <c r="AK22" s="157" t="b">
        <f t="shared" si="13"/>
        <v>1</v>
      </c>
      <c r="AL22" s="157" t="b">
        <f>ISBLANK(#REF!)</f>
        <v>0</v>
      </c>
    </row>
    <row r="23" spans="1:38" s="56" customFormat="1" ht="15.75" hidden="1">
      <c r="A23" s="385" t="s">
        <v>98</v>
      </c>
      <c r="B23" s="187" t="s">
        <v>112</v>
      </c>
      <c r="C23" s="188"/>
      <c r="D23" s="189" t="s">
        <v>216</v>
      </c>
      <c r="E23" s="189"/>
      <c r="F23" s="190"/>
      <c r="G23" s="191"/>
      <c r="H23" s="192"/>
      <c r="I23" s="175"/>
      <c r="J23" s="176"/>
      <c r="K23" s="176"/>
      <c r="L23" s="176"/>
      <c r="M23" s="177"/>
      <c r="N23" s="193" t="s">
        <v>188</v>
      </c>
      <c r="O23" s="194"/>
      <c r="P23" s="190"/>
      <c r="Q23" s="193"/>
      <c r="R23" s="194"/>
      <c r="S23" s="190"/>
      <c r="T23" s="193"/>
      <c r="U23" s="194"/>
      <c r="V23" s="190"/>
      <c r="W23" s="193"/>
      <c r="X23" s="195"/>
      <c r="AA23" s="157" t="b">
        <f t="shared" si="3"/>
        <v>0</v>
      </c>
      <c r="AB23" s="157" t="b">
        <f t="shared" si="4"/>
        <v>1</v>
      </c>
      <c r="AC23" s="157" t="b">
        <f t="shared" si="5"/>
        <v>1</v>
      </c>
      <c r="AD23" s="157" t="b">
        <f t="shared" si="6"/>
        <v>1</v>
      </c>
      <c r="AE23" s="157" t="b">
        <f t="shared" si="7"/>
        <v>1</v>
      </c>
      <c r="AF23" s="157" t="b">
        <f t="shared" si="8"/>
        <v>1</v>
      </c>
      <c r="AG23" s="157" t="b">
        <f t="shared" si="9"/>
        <v>1</v>
      </c>
      <c r="AH23" s="157" t="b">
        <f t="shared" si="10"/>
        <v>1</v>
      </c>
      <c r="AI23" s="157" t="b">
        <f t="shared" si="11"/>
        <v>1</v>
      </c>
      <c r="AJ23" s="157" t="b">
        <f t="shared" si="12"/>
        <v>1</v>
      </c>
      <c r="AK23" s="157" t="b">
        <f t="shared" si="13"/>
        <v>1</v>
      </c>
      <c r="AL23" s="157" t="b">
        <f>ISBLANK(#REF!)</f>
        <v>0</v>
      </c>
    </row>
    <row r="24" spans="1:38" s="56" customFormat="1" ht="15.75" hidden="1">
      <c r="A24" s="385" t="s">
        <v>99</v>
      </c>
      <c r="B24" s="187" t="s">
        <v>112</v>
      </c>
      <c r="C24" s="188"/>
      <c r="D24" s="189"/>
      <c r="E24" s="189"/>
      <c r="F24" s="190"/>
      <c r="G24" s="191"/>
      <c r="H24" s="192"/>
      <c r="I24" s="193"/>
      <c r="J24" s="189"/>
      <c r="K24" s="189"/>
      <c r="L24" s="189"/>
      <c r="M24" s="190"/>
      <c r="N24" s="194"/>
      <c r="O24" s="176" t="s">
        <v>188</v>
      </c>
      <c r="P24" s="680"/>
      <c r="Q24" s="193"/>
      <c r="R24" s="194"/>
      <c r="S24" s="190"/>
      <c r="T24" s="193"/>
      <c r="U24" s="194"/>
      <c r="V24" s="190"/>
      <c r="W24" s="193"/>
      <c r="X24" s="195"/>
      <c r="AA24" s="157" t="b">
        <f t="shared" si="3"/>
        <v>1</v>
      </c>
      <c r="AB24" s="157" t="b">
        <f t="shared" si="4"/>
        <v>0</v>
      </c>
      <c r="AC24" s="157" t="b">
        <f t="shared" si="5"/>
        <v>1</v>
      </c>
      <c r="AD24" s="157" t="b">
        <f t="shared" si="6"/>
        <v>1</v>
      </c>
      <c r="AE24" s="157" t="b">
        <f t="shared" si="7"/>
        <v>1</v>
      </c>
      <c r="AF24" s="157" t="b">
        <f t="shared" si="8"/>
        <v>1</v>
      </c>
      <c r="AG24" s="157" t="b">
        <f t="shared" si="9"/>
        <v>1</v>
      </c>
      <c r="AH24" s="157" t="b">
        <f t="shared" si="10"/>
        <v>1</v>
      </c>
      <c r="AI24" s="157" t="b">
        <f t="shared" si="11"/>
        <v>1</v>
      </c>
      <c r="AJ24" s="157" t="b">
        <f t="shared" si="12"/>
        <v>1</v>
      </c>
      <c r="AK24" s="157" t="b">
        <f t="shared" si="13"/>
        <v>1</v>
      </c>
      <c r="AL24" s="157" t="b">
        <f>ISBLANK(#REF!)</f>
        <v>0</v>
      </c>
    </row>
    <row r="25" spans="1:38" s="56" customFormat="1" ht="31.5" hidden="1">
      <c r="A25" s="385" t="s">
        <v>100</v>
      </c>
      <c r="B25" s="187" t="s">
        <v>112</v>
      </c>
      <c r="C25" s="188"/>
      <c r="D25" s="189" t="s">
        <v>217</v>
      </c>
      <c r="E25" s="189"/>
      <c r="F25" s="190"/>
      <c r="G25" s="191"/>
      <c r="H25" s="192"/>
      <c r="I25" s="193"/>
      <c r="J25" s="189"/>
      <c r="K25" s="189"/>
      <c r="L25" s="189"/>
      <c r="M25" s="190"/>
      <c r="N25" s="194"/>
      <c r="O25" s="176"/>
      <c r="P25" s="196" t="s">
        <v>188</v>
      </c>
      <c r="Q25" s="193"/>
      <c r="R25" s="194"/>
      <c r="S25" s="190"/>
      <c r="T25" s="193"/>
      <c r="U25" s="194"/>
      <c r="V25" s="190"/>
      <c r="W25" s="193"/>
      <c r="X25" s="195"/>
      <c r="AA25" s="157" t="b">
        <f t="shared" si="3"/>
        <v>1</v>
      </c>
      <c r="AB25" s="157" t="b">
        <f t="shared" si="4"/>
        <v>1</v>
      </c>
      <c r="AC25" s="157" t="b">
        <f t="shared" si="5"/>
        <v>0</v>
      </c>
      <c r="AD25" s="157" t="b">
        <f t="shared" si="6"/>
        <v>1</v>
      </c>
      <c r="AE25" s="157" t="b">
        <f t="shared" si="7"/>
        <v>1</v>
      </c>
      <c r="AF25" s="157" t="b">
        <f t="shared" si="8"/>
        <v>1</v>
      </c>
      <c r="AG25" s="157" t="b">
        <f t="shared" si="9"/>
        <v>1</v>
      </c>
      <c r="AH25" s="157" t="b">
        <f t="shared" si="10"/>
        <v>1</v>
      </c>
      <c r="AI25" s="157" t="b">
        <f t="shared" si="11"/>
        <v>1</v>
      </c>
      <c r="AJ25" s="157" t="b">
        <f t="shared" si="12"/>
        <v>1</v>
      </c>
      <c r="AK25" s="157" t="b">
        <f t="shared" si="13"/>
        <v>1</v>
      </c>
      <c r="AL25" s="157" t="b">
        <f>ISBLANK(#REF!)</f>
        <v>0</v>
      </c>
    </row>
    <row r="26" spans="1:38" s="56" customFormat="1" ht="15.75" hidden="1">
      <c r="A26" s="385" t="s">
        <v>101</v>
      </c>
      <c r="B26" s="187" t="s">
        <v>112</v>
      </c>
      <c r="C26" s="188"/>
      <c r="D26" s="189" t="s">
        <v>218</v>
      </c>
      <c r="E26" s="189"/>
      <c r="F26" s="190"/>
      <c r="G26" s="191"/>
      <c r="H26" s="192"/>
      <c r="I26" s="193"/>
      <c r="J26" s="189"/>
      <c r="K26" s="189"/>
      <c r="L26" s="189"/>
      <c r="M26" s="190"/>
      <c r="N26" s="196"/>
      <c r="O26" s="194"/>
      <c r="P26" s="190"/>
      <c r="Q26" s="193" t="s">
        <v>188</v>
      </c>
      <c r="R26" s="194"/>
      <c r="S26" s="190"/>
      <c r="T26" s="193"/>
      <c r="U26" s="194"/>
      <c r="V26" s="190"/>
      <c r="W26" s="193"/>
      <c r="X26" s="195"/>
      <c r="AA26" s="157" t="b">
        <f t="shared" si="3"/>
        <v>1</v>
      </c>
      <c r="AB26" s="157" t="b">
        <f t="shared" si="4"/>
        <v>1</v>
      </c>
      <c r="AC26" s="157" t="b">
        <f t="shared" si="5"/>
        <v>1</v>
      </c>
      <c r="AD26" s="157" t="b">
        <f t="shared" si="6"/>
        <v>0</v>
      </c>
      <c r="AE26" s="157" t="b">
        <f t="shared" si="7"/>
        <v>1</v>
      </c>
      <c r="AF26" s="157" t="b">
        <f t="shared" si="8"/>
        <v>1</v>
      </c>
      <c r="AG26" s="157" t="b">
        <f t="shared" si="9"/>
        <v>1</v>
      </c>
      <c r="AH26" s="157" t="b">
        <f t="shared" si="10"/>
        <v>1</v>
      </c>
      <c r="AI26" s="157" t="b">
        <f t="shared" si="11"/>
        <v>1</v>
      </c>
      <c r="AJ26" s="157" t="b">
        <f t="shared" si="12"/>
        <v>1</v>
      </c>
      <c r="AK26" s="157" t="b">
        <f t="shared" si="13"/>
        <v>1</v>
      </c>
      <c r="AL26" s="157" t="b">
        <f>ISBLANK(#REF!)</f>
        <v>0</v>
      </c>
    </row>
    <row r="27" spans="1:38" s="56" customFormat="1" ht="15.75" hidden="1">
      <c r="A27" s="385" t="s">
        <v>102</v>
      </c>
      <c r="B27" s="187" t="s">
        <v>112</v>
      </c>
      <c r="C27" s="188"/>
      <c r="D27" s="189"/>
      <c r="E27" s="189"/>
      <c r="F27" s="190"/>
      <c r="G27" s="191"/>
      <c r="H27" s="192"/>
      <c r="I27" s="193"/>
      <c r="J27" s="189"/>
      <c r="K27" s="189"/>
      <c r="L27" s="189"/>
      <c r="M27" s="190"/>
      <c r="N27" s="196"/>
      <c r="O27" s="194"/>
      <c r="P27" s="190"/>
      <c r="Q27" s="192"/>
      <c r="R27" s="176" t="s">
        <v>188</v>
      </c>
      <c r="S27" s="680"/>
      <c r="T27" s="193"/>
      <c r="U27" s="194"/>
      <c r="V27" s="190"/>
      <c r="W27" s="193"/>
      <c r="X27" s="195"/>
      <c r="AA27" s="157" t="b">
        <f t="shared" si="3"/>
        <v>1</v>
      </c>
      <c r="AB27" s="157" t="b">
        <f t="shared" si="4"/>
        <v>1</v>
      </c>
      <c r="AC27" s="157" t="b">
        <f t="shared" si="5"/>
        <v>1</v>
      </c>
      <c r="AD27" s="157" t="b">
        <f t="shared" si="6"/>
        <v>1</v>
      </c>
      <c r="AE27" s="157" t="b">
        <f t="shared" si="7"/>
        <v>0</v>
      </c>
      <c r="AF27" s="157" t="b">
        <f t="shared" si="8"/>
        <v>1</v>
      </c>
      <c r="AG27" s="157" t="b">
        <f t="shared" si="9"/>
        <v>1</v>
      </c>
      <c r="AH27" s="157" t="b">
        <f t="shared" si="10"/>
        <v>1</v>
      </c>
      <c r="AI27" s="157" t="b">
        <f t="shared" si="11"/>
        <v>1</v>
      </c>
      <c r="AJ27" s="157" t="b">
        <f t="shared" si="12"/>
        <v>1</v>
      </c>
      <c r="AK27" s="157" t="b">
        <f t="shared" si="13"/>
        <v>1</v>
      </c>
      <c r="AL27" s="157" t="b">
        <f>ISBLANK(#REF!)</f>
        <v>0</v>
      </c>
    </row>
    <row r="28" spans="1:38" s="56" customFormat="1" ht="15.75" hidden="1">
      <c r="A28" s="385" t="s">
        <v>103</v>
      </c>
      <c r="B28" s="187" t="s">
        <v>112</v>
      </c>
      <c r="C28" s="188"/>
      <c r="D28" s="189" t="s">
        <v>219</v>
      </c>
      <c r="E28" s="189"/>
      <c r="F28" s="190"/>
      <c r="G28" s="191"/>
      <c r="H28" s="192"/>
      <c r="I28" s="193"/>
      <c r="J28" s="189"/>
      <c r="K28" s="189"/>
      <c r="L28" s="189"/>
      <c r="M28" s="190"/>
      <c r="N28" s="196"/>
      <c r="O28" s="194"/>
      <c r="P28" s="190"/>
      <c r="Q28" s="192"/>
      <c r="R28" s="176"/>
      <c r="S28" s="196" t="s">
        <v>188</v>
      </c>
      <c r="T28" s="193"/>
      <c r="U28" s="194"/>
      <c r="V28" s="190"/>
      <c r="W28" s="193"/>
      <c r="X28" s="195"/>
      <c r="AA28" s="157" t="b">
        <f t="shared" si="3"/>
        <v>1</v>
      </c>
      <c r="AB28" s="157" t="b">
        <f t="shared" si="4"/>
        <v>1</v>
      </c>
      <c r="AC28" s="157" t="b">
        <f t="shared" si="5"/>
        <v>1</v>
      </c>
      <c r="AD28" s="157" t="b">
        <f t="shared" si="6"/>
        <v>1</v>
      </c>
      <c r="AE28" s="157" t="b">
        <f t="shared" si="7"/>
        <v>1</v>
      </c>
      <c r="AF28" s="157" t="b">
        <f t="shared" si="8"/>
        <v>0</v>
      </c>
      <c r="AG28" s="157" t="b">
        <f t="shared" si="9"/>
        <v>1</v>
      </c>
      <c r="AH28" s="157" t="b">
        <f t="shared" si="10"/>
        <v>1</v>
      </c>
      <c r="AI28" s="157" t="b">
        <f t="shared" si="11"/>
        <v>1</v>
      </c>
      <c r="AJ28" s="157" t="b">
        <f t="shared" si="12"/>
        <v>1</v>
      </c>
      <c r="AK28" s="157" t="b">
        <f t="shared" si="13"/>
        <v>1</v>
      </c>
      <c r="AL28" s="157" t="b">
        <f>ISBLANK(#REF!)</f>
        <v>0</v>
      </c>
    </row>
    <row r="29" spans="1:38" s="274" customFormat="1" ht="15.75">
      <c r="A29" s="385" t="s">
        <v>96</v>
      </c>
      <c r="B29" s="93" t="s">
        <v>114</v>
      </c>
      <c r="C29" s="188"/>
      <c r="D29" s="189"/>
      <c r="E29" s="189"/>
      <c r="F29" s="190"/>
      <c r="G29" s="186">
        <v>12.5</v>
      </c>
      <c r="H29" s="197">
        <f>H30+H31+H32</f>
        <v>375</v>
      </c>
      <c r="I29" s="198">
        <f>I30+I31+I32</f>
        <v>198</v>
      </c>
      <c r="J29" s="199">
        <f>J30+J31+J32</f>
        <v>99</v>
      </c>
      <c r="K29" s="189"/>
      <c r="L29" s="199">
        <f>L30+L31+L32</f>
        <v>99</v>
      </c>
      <c r="M29" s="200">
        <f>M30+M31+M32</f>
        <v>177</v>
      </c>
      <c r="N29" s="196"/>
      <c r="O29" s="194"/>
      <c r="P29" s="190"/>
      <c r="Q29" s="193"/>
      <c r="R29" s="194"/>
      <c r="S29" s="190"/>
      <c r="T29" s="193"/>
      <c r="U29" s="194"/>
      <c r="V29" s="190"/>
      <c r="W29" s="193"/>
      <c r="X29" s="195"/>
      <c r="AA29" s="275" t="b">
        <f t="shared" si="3"/>
        <v>1</v>
      </c>
      <c r="AB29" s="275" t="b">
        <f t="shared" si="4"/>
        <v>1</v>
      </c>
      <c r="AC29" s="275" t="b">
        <f t="shared" si="5"/>
        <v>1</v>
      </c>
      <c r="AD29" s="275" t="b">
        <f t="shared" si="6"/>
        <v>1</v>
      </c>
      <c r="AE29" s="275" t="b">
        <f t="shared" si="7"/>
        <v>1</v>
      </c>
      <c r="AF29" s="275" t="b">
        <f t="shared" si="8"/>
        <v>1</v>
      </c>
      <c r="AG29" s="275" t="b">
        <f t="shared" si="9"/>
        <v>1</v>
      </c>
      <c r="AH29" s="275" t="b">
        <f t="shared" si="10"/>
        <v>1</v>
      </c>
      <c r="AI29" s="275" t="b">
        <f t="shared" si="11"/>
        <v>1</v>
      </c>
      <c r="AJ29" s="275" t="b">
        <f t="shared" si="12"/>
        <v>1</v>
      </c>
      <c r="AK29" s="275" t="b">
        <f t="shared" si="13"/>
        <v>1</v>
      </c>
      <c r="AL29" s="275" t="b">
        <f>ISBLANK(#REF!)</f>
        <v>0</v>
      </c>
    </row>
    <row r="30" spans="1:38" s="274" customFormat="1" ht="15.75">
      <c r="A30" s="385" t="s">
        <v>379</v>
      </c>
      <c r="B30" s="369" t="s">
        <v>114</v>
      </c>
      <c r="C30" s="188"/>
      <c r="D30" s="189">
        <v>1</v>
      </c>
      <c r="E30" s="189"/>
      <c r="F30" s="190"/>
      <c r="G30" s="191">
        <v>6</v>
      </c>
      <c r="H30" s="192">
        <f>G30*30</f>
        <v>180</v>
      </c>
      <c r="I30" s="193">
        <f>J30+K30+L30</f>
        <v>90</v>
      </c>
      <c r="J30" s="189">
        <v>45</v>
      </c>
      <c r="K30" s="189"/>
      <c r="L30" s="189">
        <v>45</v>
      </c>
      <c r="M30" s="190">
        <f>H30-I30</f>
        <v>90</v>
      </c>
      <c r="N30" s="196">
        <v>6</v>
      </c>
      <c r="O30" s="194"/>
      <c r="P30" s="190"/>
      <c r="Q30" s="193"/>
      <c r="R30" s="194"/>
      <c r="S30" s="190"/>
      <c r="T30" s="193"/>
      <c r="U30" s="194"/>
      <c r="V30" s="190"/>
      <c r="W30" s="193"/>
      <c r="X30" s="195"/>
      <c r="AA30" s="275" t="b">
        <f t="shared" si="3"/>
        <v>0</v>
      </c>
      <c r="AB30" s="275" t="b">
        <f t="shared" si="4"/>
        <v>1</v>
      </c>
      <c r="AC30" s="275" t="b">
        <f t="shared" si="5"/>
        <v>1</v>
      </c>
      <c r="AD30" s="275" t="b">
        <f t="shared" si="6"/>
        <v>1</v>
      </c>
      <c r="AE30" s="275" t="b">
        <f t="shared" si="7"/>
        <v>1</v>
      </c>
      <c r="AF30" s="275" t="b">
        <f t="shared" si="8"/>
        <v>1</v>
      </c>
      <c r="AG30" s="275" t="b">
        <f t="shared" si="9"/>
        <v>1</v>
      </c>
      <c r="AH30" s="275" t="b">
        <f t="shared" si="10"/>
        <v>1</v>
      </c>
      <c r="AI30" s="275" t="b">
        <f t="shared" si="11"/>
        <v>1</v>
      </c>
      <c r="AJ30" s="275" t="b">
        <f t="shared" si="12"/>
        <v>1</v>
      </c>
      <c r="AK30" s="275" t="b">
        <f t="shared" si="13"/>
        <v>1</v>
      </c>
      <c r="AL30" s="275" t="b">
        <f>ISBLANK(#REF!)</f>
        <v>0</v>
      </c>
    </row>
    <row r="31" spans="1:38" s="274" customFormat="1" ht="15.75">
      <c r="A31" s="385" t="s">
        <v>380</v>
      </c>
      <c r="B31" s="369" t="s">
        <v>114</v>
      </c>
      <c r="C31" s="923"/>
      <c r="D31" s="189"/>
      <c r="E31" s="189"/>
      <c r="F31" s="190"/>
      <c r="G31" s="191">
        <v>3.5</v>
      </c>
      <c r="H31" s="192">
        <f>G31*30</f>
        <v>105</v>
      </c>
      <c r="I31" s="193">
        <f>J31+K31+L31</f>
        <v>54</v>
      </c>
      <c r="J31" s="189">
        <v>27</v>
      </c>
      <c r="K31" s="189"/>
      <c r="L31" s="189">
        <v>27</v>
      </c>
      <c r="M31" s="190">
        <f>H31-I31</f>
        <v>51</v>
      </c>
      <c r="N31" s="196"/>
      <c r="O31" s="194">
        <v>6</v>
      </c>
      <c r="P31" s="190"/>
      <c r="Q31" s="193"/>
      <c r="R31" s="194"/>
      <c r="S31" s="190"/>
      <c r="T31" s="193"/>
      <c r="U31" s="194"/>
      <c r="V31" s="190"/>
      <c r="W31" s="193"/>
      <c r="X31" s="195"/>
      <c r="AA31" s="275" t="b">
        <f t="shared" si="3"/>
        <v>1</v>
      </c>
      <c r="AB31" s="275" t="b">
        <f t="shared" si="4"/>
        <v>0</v>
      </c>
      <c r="AC31" s="275" t="b">
        <f t="shared" si="5"/>
        <v>1</v>
      </c>
      <c r="AD31" s="275" t="b">
        <f t="shared" si="6"/>
        <v>1</v>
      </c>
      <c r="AE31" s="275" t="b">
        <f t="shared" si="7"/>
        <v>1</v>
      </c>
      <c r="AF31" s="275" t="b">
        <f t="shared" si="8"/>
        <v>1</v>
      </c>
      <c r="AG31" s="275" t="b">
        <f t="shared" si="9"/>
        <v>1</v>
      </c>
      <c r="AH31" s="275" t="b">
        <f t="shared" si="10"/>
        <v>1</v>
      </c>
      <c r="AI31" s="275" t="b">
        <f t="shared" si="11"/>
        <v>1</v>
      </c>
      <c r="AJ31" s="275" t="b">
        <f t="shared" si="12"/>
        <v>1</v>
      </c>
      <c r="AK31" s="275" t="b">
        <f t="shared" si="13"/>
        <v>1</v>
      </c>
      <c r="AL31" s="275" t="b">
        <f>ISBLANK(#REF!)</f>
        <v>0</v>
      </c>
    </row>
    <row r="32" spans="1:38" s="274" customFormat="1" ht="15.75">
      <c r="A32" s="385" t="s">
        <v>381</v>
      </c>
      <c r="B32" s="369" t="s">
        <v>114</v>
      </c>
      <c r="C32" s="188" t="s">
        <v>63</v>
      </c>
      <c r="D32" s="924"/>
      <c r="E32" s="189"/>
      <c r="F32" s="190"/>
      <c r="G32" s="191">
        <v>3</v>
      </c>
      <c r="H32" s="192">
        <f>G32*30</f>
        <v>90</v>
      </c>
      <c r="I32" s="193">
        <f>J32+K32+L32</f>
        <v>54</v>
      </c>
      <c r="J32" s="189">
        <v>27</v>
      </c>
      <c r="K32" s="189"/>
      <c r="L32" s="189">
        <v>27</v>
      </c>
      <c r="M32" s="190">
        <f>H32-I32</f>
        <v>36</v>
      </c>
      <c r="N32" s="196"/>
      <c r="O32" s="194"/>
      <c r="P32" s="190">
        <v>6</v>
      </c>
      <c r="Q32" s="193"/>
      <c r="R32" s="194"/>
      <c r="S32" s="190"/>
      <c r="T32" s="193"/>
      <c r="U32" s="194"/>
      <c r="V32" s="190"/>
      <c r="W32" s="193"/>
      <c r="X32" s="195"/>
      <c r="AA32" s="275" t="b">
        <f t="shared" si="3"/>
        <v>1</v>
      </c>
      <c r="AB32" s="275" t="b">
        <f t="shared" si="4"/>
        <v>1</v>
      </c>
      <c r="AC32" s="275" t="b">
        <f t="shared" si="5"/>
        <v>0</v>
      </c>
      <c r="AD32" s="275" t="b">
        <f t="shared" si="6"/>
        <v>1</v>
      </c>
      <c r="AE32" s="275" t="b">
        <f t="shared" si="7"/>
        <v>1</v>
      </c>
      <c r="AF32" s="275" t="b">
        <f t="shared" si="8"/>
        <v>1</v>
      </c>
      <c r="AG32" s="275" t="b">
        <f t="shared" si="9"/>
        <v>1</v>
      </c>
      <c r="AH32" s="275" t="b">
        <f t="shared" si="10"/>
        <v>1</v>
      </c>
      <c r="AI32" s="275" t="b">
        <f t="shared" si="11"/>
        <v>1</v>
      </c>
      <c r="AJ32" s="275" t="b">
        <f t="shared" si="12"/>
        <v>1</v>
      </c>
      <c r="AK32" s="275" t="b">
        <f t="shared" si="13"/>
        <v>1</v>
      </c>
      <c r="AL32" s="275" t="b">
        <f>ISBLANK(#REF!)</f>
        <v>0</v>
      </c>
    </row>
    <row r="33" spans="1:38" s="153" customFormat="1" ht="15.75">
      <c r="A33" s="386" t="s">
        <v>97</v>
      </c>
      <c r="B33" s="93" t="s">
        <v>215</v>
      </c>
      <c r="C33" s="188"/>
      <c r="D33" s="189">
        <v>1</v>
      </c>
      <c r="E33" s="189"/>
      <c r="F33" s="190"/>
      <c r="G33" s="186">
        <v>3</v>
      </c>
      <c r="H33" s="197">
        <f>G33*30</f>
        <v>90</v>
      </c>
      <c r="I33" s="198">
        <f>J33+K33+L33</f>
        <v>30</v>
      </c>
      <c r="J33" s="199">
        <v>15</v>
      </c>
      <c r="K33" s="189"/>
      <c r="L33" s="199">
        <v>15</v>
      </c>
      <c r="M33" s="200">
        <f>H33-I33</f>
        <v>60</v>
      </c>
      <c r="N33" s="196">
        <v>2</v>
      </c>
      <c r="O33" s="194"/>
      <c r="P33" s="190"/>
      <c r="Q33" s="193"/>
      <c r="R33" s="194"/>
      <c r="S33" s="190"/>
      <c r="T33" s="193"/>
      <c r="U33" s="194"/>
      <c r="V33" s="190"/>
      <c r="W33" s="193"/>
      <c r="X33" s="195"/>
      <c r="AA33" s="273" t="b">
        <f t="shared" si="3"/>
        <v>0</v>
      </c>
      <c r="AB33" s="273" t="b">
        <f t="shared" si="4"/>
        <v>1</v>
      </c>
      <c r="AC33" s="273" t="b">
        <f t="shared" si="5"/>
        <v>1</v>
      </c>
      <c r="AD33" s="273" t="b">
        <f t="shared" si="6"/>
        <v>1</v>
      </c>
      <c r="AE33" s="273" t="b">
        <f t="shared" si="7"/>
        <v>1</v>
      </c>
      <c r="AF33" s="273" t="b">
        <f t="shared" si="8"/>
        <v>1</v>
      </c>
      <c r="AG33" s="273" t="b">
        <f t="shared" si="9"/>
        <v>1</v>
      </c>
      <c r="AH33" s="273" t="b">
        <f t="shared" si="10"/>
        <v>1</v>
      </c>
      <c r="AI33" s="273" t="b">
        <f t="shared" si="11"/>
        <v>1</v>
      </c>
      <c r="AJ33" s="273" t="b">
        <f t="shared" si="12"/>
        <v>1</v>
      </c>
      <c r="AK33" s="273" t="b">
        <f t="shared" si="13"/>
        <v>1</v>
      </c>
      <c r="AL33" s="273" t="b">
        <f>ISBLANK(#REF!)</f>
        <v>0</v>
      </c>
    </row>
    <row r="34" spans="1:38" s="56" customFormat="1" ht="15.75">
      <c r="A34" s="385" t="s">
        <v>104</v>
      </c>
      <c r="B34" s="93" t="s">
        <v>123</v>
      </c>
      <c r="C34" s="188"/>
      <c r="D34" s="189">
        <v>3</v>
      </c>
      <c r="E34" s="189"/>
      <c r="F34" s="190"/>
      <c r="G34" s="186">
        <v>3</v>
      </c>
      <c r="H34" s="197">
        <f>G34*30</f>
        <v>90</v>
      </c>
      <c r="I34" s="198">
        <f>J34+K34+L34</f>
        <v>30</v>
      </c>
      <c r="J34" s="199">
        <v>20</v>
      </c>
      <c r="K34" s="199"/>
      <c r="L34" s="199">
        <v>10</v>
      </c>
      <c r="M34" s="200">
        <f>H34-I34</f>
        <v>60</v>
      </c>
      <c r="N34" s="196"/>
      <c r="O34" s="194"/>
      <c r="P34" s="190"/>
      <c r="Q34" s="193">
        <v>2</v>
      </c>
      <c r="R34" s="194"/>
      <c r="S34" s="190"/>
      <c r="T34" s="193"/>
      <c r="U34" s="194"/>
      <c r="V34" s="190"/>
      <c r="W34" s="193"/>
      <c r="X34" s="195"/>
      <c r="AA34" s="157" t="b">
        <f t="shared" si="3"/>
        <v>1</v>
      </c>
      <c r="AB34" s="157" t="b">
        <f t="shared" si="4"/>
        <v>1</v>
      </c>
      <c r="AC34" s="157" t="b">
        <f t="shared" si="5"/>
        <v>1</v>
      </c>
      <c r="AD34" s="157" t="b">
        <f t="shared" si="6"/>
        <v>0</v>
      </c>
      <c r="AE34" s="157" t="b">
        <f t="shared" si="7"/>
        <v>1</v>
      </c>
      <c r="AF34" s="157" t="b">
        <f t="shared" si="8"/>
        <v>1</v>
      </c>
      <c r="AG34" s="157" t="b">
        <f t="shared" si="9"/>
        <v>1</v>
      </c>
      <c r="AH34" s="157" t="b">
        <f t="shared" si="10"/>
        <v>1</v>
      </c>
      <c r="AI34" s="157" t="b">
        <f t="shared" si="11"/>
        <v>1</v>
      </c>
      <c r="AJ34" s="157" t="b">
        <f t="shared" si="12"/>
        <v>1</v>
      </c>
      <c r="AK34" s="157" t="b">
        <f t="shared" si="13"/>
        <v>1</v>
      </c>
      <c r="AL34" s="157" t="b">
        <f>ISBLANK(#REF!)</f>
        <v>0</v>
      </c>
    </row>
    <row r="35" spans="1:38" s="56" customFormat="1" ht="15.75">
      <c r="A35" s="385" t="s">
        <v>105</v>
      </c>
      <c r="B35" s="93" t="s">
        <v>125</v>
      </c>
      <c r="C35" s="188"/>
      <c r="D35" s="189"/>
      <c r="E35" s="189"/>
      <c r="F35" s="190"/>
      <c r="G35" s="186">
        <v>7.5</v>
      </c>
      <c r="H35" s="197">
        <f>H36+H37+H38</f>
        <v>225</v>
      </c>
      <c r="I35" s="198">
        <f>I36+I37+I38</f>
        <v>99</v>
      </c>
      <c r="J35" s="199">
        <f>J36+J37+J38</f>
        <v>33</v>
      </c>
      <c r="K35" s="199">
        <f>K36+K37+K38</f>
        <v>66</v>
      </c>
      <c r="L35" s="189"/>
      <c r="M35" s="200">
        <f>M36+M37+M38</f>
        <v>126</v>
      </c>
      <c r="N35" s="196"/>
      <c r="O35" s="194"/>
      <c r="P35" s="190"/>
      <c r="Q35" s="193"/>
      <c r="R35" s="194"/>
      <c r="S35" s="190"/>
      <c r="T35" s="193"/>
      <c r="U35" s="194"/>
      <c r="V35" s="190"/>
      <c r="W35" s="193"/>
      <c r="X35" s="195"/>
      <c r="AA35" s="157" t="b">
        <f t="shared" si="3"/>
        <v>1</v>
      </c>
      <c r="AB35" s="157" t="b">
        <f t="shared" si="4"/>
        <v>1</v>
      </c>
      <c r="AC35" s="157" t="b">
        <f t="shared" si="5"/>
        <v>1</v>
      </c>
      <c r="AD35" s="157" t="b">
        <f t="shared" si="6"/>
        <v>1</v>
      </c>
      <c r="AE35" s="157" t="b">
        <f t="shared" si="7"/>
        <v>1</v>
      </c>
      <c r="AF35" s="157" t="b">
        <f t="shared" si="8"/>
        <v>1</v>
      </c>
      <c r="AG35" s="157" t="b">
        <f t="shared" si="9"/>
        <v>1</v>
      </c>
      <c r="AH35" s="157" t="b">
        <f t="shared" si="10"/>
        <v>1</v>
      </c>
      <c r="AI35" s="157" t="b">
        <f t="shared" si="11"/>
        <v>1</v>
      </c>
      <c r="AJ35" s="157" t="b">
        <f t="shared" si="12"/>
        <v>1</v>
      </c>
      <c r="AK35" s="157" t="b">
        <f t="shared" si="13"/>
        <v>1</v>
      </c>
      <c r="AL35" s="157" t="b">
        <f>ISBLANK(#REF!)</f>
        <v>0</v>
      </c>
    </row>
    <row r="36" spans="1:38" s="56" customFormat="1" ht="15.75">
      <c r="A36" s="385" t="s">
        <v>106</v>
      </c>
      <c r="B36" s="369" t="s">
        <v>125</v>
      </c>
      <c r="C36" s="188"/>
      <c r="D36" s="189">
        <v>1</v>
      </c>
      <c r="E36" s="189"/>
      <c r="F36" s="190"/>
      <c r="G36" s="191">
        <v>3.5</v>
      </c>
      <c r="H36" s="192">
        <f>G36*30</f>
        <v>105</v>
      </c>
      <c r="I36" s="193">
        <f>J36+K36+L36</f>
        <v>45</v>
      </c>
      <c r="J36" s="189">
        <v>15</v>
      </c>
      <c r="K36" s="189">
        <v>30</v>
      </c>
      <c r="L36" s="189"/>
      <c r="M36" s="190">
        <f>H36-I36</f>
        <v>60</v>
      </c>
      <c r="N36" s="196">
        <v>3</v>
      </c>
      <c r="O36" s="194"/>
      <c r="P36" s="190"/>
      <c r="Q36" s="193"/>
      <c r="R36" s="194"/>
      <c r="S36" s="190"/>
      <c r="T36" s="193"/>
      <c r="U36" s="194"/>
      <c r="V36" s="190"/>
      <c r="W36" s="193"/>
      <c r="X36" s="195"/>
      <c r="AA36" s="157" t="b">
        <f t="shared" si="3"/>
        <v>0</v>
      </c>
      <c r="AB36" s="157" t="b">
        <f t="shared" si="4"/>
        <v>1</v>
      </c>
      <c r="AC36" s="157" t="b">
        <f t="shared" si="5"/>
        <v>1</v>
      </c>
      <c r="AD36" s="157" t="b">
        <f t="shared" si="6"/>
        <v>1</v>
      </c>
      <c r="AE36" s="157" t="b">
        <f t="shared" si="7"/>
        <v>1</v>
      </c>
      <c r="AF36" s="157" t="b">
        <f t="shared" si="8"/>
        <v>1</v>
      </c>
      <c r="AG36" s="157" t="b">
        <f t="shared" si="9"/>
        <v>1</v>
      </c>
      <c r="AH36" s="157" t="b">
        <f t="shared" si="10"/>
        <v>1</v>
      </c>
      <c r="AI36" s="157" t="b">
        <f t="shared" si="11"/>
        <v>1</v>
      </c>
      <c r="AJ36" s="157" t="b">
        <f t="shared" si="12"/>
        <v>1</v>
      </c>
      <c r="AK36" s="157" t="b">
        <f t="shared" si="13"/>
        <v>1</v>
      </c>
      <c r="AL36" s="157" t="b">
        <f>ISBLANK(#REF!)</f>
        <v>0</v>
      </c>
    </row>
    <row r="37" spans="1:38" s="56" customFormat="1" ht="15.75">
      <c r="A37" s="385" t="s">
        <v>107</v>
      </c>
      <c r="B37" s="369" t="s">
        <v>125</v>
      </c>
      <c r="C37" s="188"/>
      <c r="D37" s="189"/>
      <c r="E37" s="189"/>
      <c r="F37" s="190"/>
      <c r="G37" s="191">
        <v>2</v>
      </c>
      <c r="H37" s="192">
        <f>G37*30</f>
        <v>60</v>
      </c>
      <c r="I37" s="193">
        <f>J37+K37+L37</f>
        <v>27</v>
      </c>
      <c r="J37" s="189">
        <v>9</v>
      </c>
      <c r="K37" s="189">
        <v>18</v>
      </c>
      <c r="L37" s="189"/>
      <c r="M37" s="190">
        <f>H37-I37</f>
        <v>33</v>
      </c>
      <c r="N37" s="196"/>
      <c r="O37" s="194">
        <v>3</v>
      </c>
      <c r="P37" s="190"/>
      <c r="Q37" s="193"/>
      <c r="R37" s="194"/>
      <c r="S37" s="190"/>
      <c r="T37" s="193"/>
      <c r="U37" s="194"/>
      <c r="V37" s="190"/>
      <c r="W37" s="193"/>
      <c r="X37" s="195"/>
      <c r="AA37" s="157" t="b">
        <f t="shared" si="3"/>
        <v>1</v>
      </c>
      <c r="AB37" s="157" t="b">
        <f t="shared" si="4"/>
        <v>0</v>
      </c>
      <c r="AC37" s="157" t="b">
        <f t="shared" si="5"/>
        <v>1</v>
      </c>
      <c r="AD37" s="157" t="b">
        <f t="shared" si="6"/>
        <v>1</v>
      </c>
      <c r="AE37" s="157" t="b">
        <f t="shared" si="7"/>
        <v>1</v>
      </c>
      <c r="AF37" s="157" t="b">
        <f t="shared" si="8"/>
        <v>1</v>
      </c>
      <c r="AG37" s="157" t="b">
        <f t="shared" si="9"/>
        <v>1</v>
      </c>
      <c r="AH37" s="157" t="b">
        <f t="shared" si="10"/>
        <v>1</v>
      </c>
      <c r="AI37" s="157" t="b">
        <f t="shared" si="11"/>
        <v>1</v>
      </c>
      <c r="AJ37" s="157" t="b">
        <f t="shared" si="12"/>
        <v>1</v>
      </c>
      <c r="AK37" s="157" t="b">
        <f t="shared" si="13"/>
        <v>1</v>
      </c>
      <c r="AL37" s="157" t="b">
        <f>ISBLANK(#REF!)</f>
        <v>0</v>
      </c>
    </row>
    <row r="38" spans="1:38" s="56" customFormat="1" ht="15.75">
      <c r="A38" s="385" t="s">
        <v>108</v>
      </c>
      <c r="B38" s="369" t="s">
        <v>125</v>
      </c>
      <c r="C38" s="188" t="s">
        <v>63</v>
      </c>
      <c r="D38" s="189"/>
      <c r="E38" s="189"/>
      <c r="F38" s="190"/>
      <c r="G38" s="191">
        <v>2</v>
      </c>
      <c r="H38" s="192">
        <f>G38*30</f>
        <v>60</v>
      </c>
      <c r="I38" s="193">
        <f>J38+K38+L38</f>
        <v>27</v>
      </c>
      <c r="J38" s="189">
        <v>9</v>
      </c>
      <c r="K38" s="189">
        <v>18</v>
      </c>
      <c r="L38" s="189"/>
      <c r="M38" s="190">
        <f>H38-I38</f>
        <v>33</v>
      </c>
      <c r="N38" s="196"/>
      <c r="O38" s="194"/>
      <c r="P38" s="190">
        <v>3</v>
      </c>
      <c r="Q38" s="193"/>
      <c r="R38" s="194"/>
      <c r="S38" s="190"/>
      <c r="T38" s="193"/>
      <c r="U38" s="194"/>
      <c r="V38" s="190"/>
      <c r="W38" s="193"/>
      <c r="X38" s="195"/>
      <c r="AA38" s="157" t="b">
        <f t="shared" si="3"/>
        <v>1</v>
      </c>
      <c r="AB38" s="157" t="b">
        <f t="shared" si="4"/>
        <v>1</v>
      </c>
      <c r="AC38" s="157" t="b">
        <f t="shared" si="5"/>
        <v>0</v>
      </c>
      <c r="AD38" s="157" t="b">
        <f t="shared" si="6"/>
        <v>1</v>
      </c>
      <c r="AE38" s="157" t="b">
        <f t="shared" si="7"/>
        <v>1</v>
      </c>
      <c r="AF38" s="157" t="b">
        <f t="shared" si="8"/>
        <v>1</v>
      </c>
      <c r="AG38" s="157" t="b">
        <f t="shared" si="9"/>
        <v>1</v>
      </c>
      <c r="AH38" s="157" t="b">
        <f t="shared" si="10"/>
        <v>1</v>
      </c>
      <c r="AI38" s="157" t="b">
        <f t="shared" si="11"/>
        <v>1</v>
      </c>
      <c r="AJ38" s="157" t="b">
        <f t="shared" si="12"/>
        <v>1</v>
      </c>
      <c r="AK38" s="157" t="b">
        <f t="shared" si="13"/>
        <v>1</v>
      </c>
      <c r="AL38" s="157" t="b">
        <f>ISBLANK(#REF!)</f>
        <v>0</v>
      </c>
    </row>
    <row r="39" spans="1:38" s="56" customFormat="1" ht="31.5">
      <c r="A39" s="385" t="s">
        <v>109</v>
      </c>
      <c r="B39" s="93" t="s">
        <v>127</v>
      </c>
      <c r="C39" s="188"/>
      <c r="D39" s="189"/>
      <c r="E39" s="189"/>
      <c r="F39" s="190"/>
      <c r="G39" s="186">
        <v>9</v>
      </c>
      <c r="H39" s="197">
        <f>H40+H41+H42</f>
        <v>270</v>
      </c>
      <c r="I39" s="198">
        <f>I40+I41+I42</f>
        <v>123</v>
      </c>
      <c r="J39" s="199">
        <f>J40+J41+J42</f>
        <v>30</v>
      </c>
      <c r="K39" s="189"/>
      <c r="L39" s="199">
        <f>L40+L41+L42</f>
        <v>93</v>
      </c>
      <c r="M39" s="200">
        <f>M40+M41+M42</f>
        <v>147</v>
      </c>
      <c r="N39" s="196"/>
      <c r="O39" s="194"/>
      <c r="P39" s="190"/>
      <c r="Q39" s="193"/>
      <c r="R39" s="194"/>
      <c r="S39" s="190"/>
      <c r="T39" s="193"/>
      <c r="U39" s="194"/>
      <c r="V39" s="190"/>
      <c r="W39" s="193"/>
      <c r="X39" s="195"/>
      <c r="AA39" s="157" t="b">
        <f t="shared" si="3"/>
        <v>1</v>
      </c>
      <c r="AB39" s="157" t="b">
        <f t="shared" si="4"/>
        <v>1</v>
      </c>
      <c r="AC39" s="157" t="b">
        <f t="shared" si="5"/>
        <v>1</v>
      </c>
      <c r="AD39" s="157" t="b">
        <f t="shared" si="6"/>
        <v>1</v>
      </c>
      <c r="AE39" s="157" t="b">
        <f t="shared" si="7"/>
        <v>1</v>
      </c>
      <c r="AF39" s="157" t="b">
        <f t="shared" si="8"/>
        <v>1</v>
      </c>
      <c r="AG39" s="157" t="b">
        <f t="shared" si="9"/>
        <v>1</v>
      </c>
      <c r="AH39" s="157" t="b">
        <f t="shared" si="10"/>
        <v>1</v>
      </c>
      <c r="AI39" s="157" t="b">
        <f t="shared" si="11"/>
        <v>1</v>
      </c>
      <c r="AJ39" s="157" t="b">
        <f t="shared" si="12"/>
        <v>1</v>
      </c>
      <c r="AK39" s="157" t="b">
        <f t="shared" si="13"/>
        <v>1</v>
      </c>
      <c r="AL39" s="157" t="b">
        <f>ISBLANK(#REF!)</f>
        <v>0</v>
      </c>
    </row>
    <row r="40" spans="1:38" s="56" customFormat="1" ht="31.5">
      <c r="A40" s="385" t="s">
        <v>279</v>
      </c>
      <c r="B40" s="369" t="s">
        <v>127</v>
      </c>
      <c r="C40" s="188">
        <v>1</v>
      </c>
      <c r="D40" s="189"/>
      <c r="E40" s="189"/>
      <c r="F40" s="190"/>
      <c r="G40" s="191">
        <v>4.5</v>
      </c>
      <c r="H40" s="192">
        <f>G40*30</f>
        <v>135</v>
      </c>
      <c r="I40" s="193">
        <f>J40+K40+L40</f>
        <v>60</v>
      </c>
      <c r="J40" s="189">
        <v>30</v>
      </c>
      <c r="K40" s="189"/>
      <c r="L40" s="189">
        <v>30</v>
      </c>
      <c r="M40" s="190">
        <f>H40-I40</f>
        <v>75</v>
      </c>
      <c r="N40" s="196">
        <v>4</v>
      </c>
      <c r="O40" s="194"/>
      <c r="P40" s="190"/>
      <c r="Q40" s="193"/>
      <c r="R40" s="194"/>
      <c r="S40" s="190"/>
      <c r="T40" s="193"/>
      <c r="U40" s="194"/>
      <c r="V40" s="190"/>
      <c r="W40" s="193"/>
      <c r="X40" s="195"/>
      <c r="AA40" s="157" t="b">
        <f t="shared" si="3"/>
        <v>0</v>
      </c>
      <c r="AB40" s="157" t="b">
        <f t="shared" si="4"/>
        <v>1</v>
      </c>
      <c r="AC40" s="157" t="b">
        <f t="shared" si="5"/>
        <v>1</v>
      </c>
      <c r="AD40" s="157" t="b">
        <f t="shared" si="6"/>
        <v>1</v>
      </c>
      <c r="AE40" s="157" t="b">
        <f t="shared" si="7"/>
        <v>1</v>
      </c>
      <c r="AF40" s="157" t="b">
        <f t="shared" si="8"/>
        <v>1</v>
      </c>
      <c r="AG40" s="157" t="b">
        <f t="shared" si="9"/>
        <v>1</v>
      </c>
      <c r="AH40" s="157" t="b">
        <f t="shared" si="10"/>
        <v>1</v>
      </c>
      <c r="AI40" s="157" t="b">
        <f t="shared" si="11"/>
        <v>1</v>
      </c>
      <c r="AJ40" s="157" t="b">
        <f t="shared" si="12"/>
        <v>1</v>
      </c>
      <c r="AK40" s="157" t="b">
        <f t="shared" si="13"/>
        <v>1</v>
      </c>
      <c r="AL40" s="157" t="b">
        <f>ISBLANK(#REF!)</f>
        <v>0</v>
      </c>
    </row>
    <row r="41" spans="1:38" s="56" customFormat="1" ht="31.5">
      <c r="A41" s="385" t="s">
        <v>280</v>
      </c>
      <c r="B41" s="369" t="s">
        <v>127</v>
      </c>
      <c r="C41" s="188"/>
      <c r="D41" s="189"/>
      <c r="E41" s="189"/>
      <c r="F41" s="190"/>
      <c r="G41" s="191">
        <v>2.5</v>
      </c>
      <c r="H41" s="192">
        <f>G41*30</f>
        <v>75</v>
      </c>
      <c r="I41" s="193">
        <f>J41+K41+L41</f>
        <v>36</v>
      </c>
      <c r="J41" s="189"/>
      <c r="K41" s="189"/>
      <c r="L41" s="189">
        <v>36</v>
      </c>
      <c r="M41" s="190">
        <f>H41-I41</f>
        <v>39</v>
      </c>
      <c r="N41" s="196"/>
      <c r="O41" s="194">
        <v>4</v>
      </c>
      <c r="P41" s="190"/>
      <c r="Q41" s="193"/>
      <c r="R41" s="194"/>
      <c r="S41" s="190"/>
      <c r="T41" s="193"/>
      <c r="U41" s="194"/>
      <c r="V41" s="190"/>
      <c r="W41" s="193"/>
      <c r="X41" s="195"/>
      <c r="AA41" s="157" t="b">
        <f t="shared" si="3"/>
        <v>1</v>
      </c>
      <c r="AB41" s="157" t="b">
        <f t="shared" si="4"/>
        <v>0</v>
      </c>
      <c r="AC41" s="157" t="b">
        <f t="shared" si="5"/>
        <v>1</v>
      </c>
      <c r="AD41" s="157" t="b">
        <f t="shared" si="6"/>
        <v>1</v>
      </c>
      <c r="AE41" s="157" t="b">
        <f t="shared" si="7"/>
        <v>1</v>
      </c>
      <c r="AF41" s="157" t="b">
        <f t="shared" si="8"/>
        <v>1</v>
      </c>
      <c r="AG41" s="157" t="b">
        <f t="shared" si="9"/>
        <v>1</v>
      </c>
      <c r="AH41" s="157" t="b">
        <f t="shared" si="10"/>
        <v>1</v>
      </c>
      <c r="AI41" s="157" t="b">
        <f t="shared" si="11"/>
        <v>1</v>
      </c>
      <c r="AJ41" s="157" t="b">
        <f t="shared" si="12"/>
        <v>1</v>
      </c>
      <c r="AK41" s="157" t="b">
        <f t="shared" si="13"/>
        <v>1</v>
      </c>
      <c r="AL41" s="157" t="b">
        <f>ISBLANK(#REF!)</f>
        <v>0</v>
      </c>
    </row>
    <row r="42" spans="1:38" s="56" customFormat="1" ht="31.5">
      <c r="A42" s="385" t="s">
        <v>281</v>
      </c>
      <c r="B42" s="369" t="s">
        <v>127</v>
      </c>
      <c r="C42" s="188"/>
      <c r="D42" s="189" t="s">
        <v>63</v>
      </c>
      <c r="E42" s="189"/>
      <c r="F42" s="190"/>
      <c r="G42" s="191">
        <v>2</v>
      </c>
      <c r="H42" s="192">
        <f>G42*30</f>
        <v>60</v>
      </c>
      <c r="I42" s="193">
        <f>J42+K42+L42</f>
        <v>27</v>
      </c>
      <c r="J42" s="189"/>
      <c r="K42" s="189"/>
      <c r="L42" s="189">
        <v>27</v>
      </c>
      <c r="M42" s="190">
        <f>H42-I42</f>
        <v>33</v>
      </c>
      <c r="N42" s="196"/>
      <c r="O42" s="194"/>
      <c r="P42" s="190">
        <v>3</v>
      </c>
      <c r="Q42" s="193"/>
      <c r="R42" s="194"/>
      <c r="S42" s="190"/>
      <c r="T42" s="193"/>
      <c r="U42" s="194"/>
      <c r="V42" s="190"/>
      <c r="W42" s="193"/>
      <c r="X42" s="195"/>
      <c r="AA42" s="157" t="b">
        <f t="shared" si="3"/>
        <v>1</v>
      </c>
      <c r="AB42" s="157" t="b">
        <f t="shared" si="4"/>
        <v>1</v>
      </c>
      <c r="AC42" s="157" t="b">
        <f t="shared" si="5"/>
        <v>0</v>
      </c>
      <c r="AD42" s="157" t="b">
        <f t="shared" si="6"/>
        <v>1</v>
      </c>
      <c r="AE42" s="157" t="b">
        <f t="shared" si="7"/>
        <v>1</v>
      </c>
      <c r="AF42" s="157" t="b">
        <f t="shared" si="8"/>
        <v>1</v>
      </c>
      <c r="AG42" s="157" t="b">
        <f t="shared" si="9"/>
        <v>1</v>
      </c>
      <c r="AH42" s="157" t="b">
        <f t="shared" si="10"/>
        <v>1</v>
      </c>
      <c r="AI42" s="157" t="b">
        <f t="shared" si="11"/>
        <v>1</v>
      </c>
      <c r="AJ42" s="157" t="b">
        <f t="shared" si="12"/>
        <v>1</v>
      </c>
      <c r="AK42" s="157" t="b">
        <f t="shared" si="13"/>
        <v>1</v>
      </c>
      <c r="AL42" s="157" t="b">
        <f>ISBLANK(#REF!)</f>
        <v>0</v>
      </c>
    </row>
    <row r="43" spans="1:38" s="56" customFormat="1" ht="15.75">
      <c r="A43" s="385" t="s">
        <v>115</v>
      </c>
      <c r="B43" s="93" t="s">
        <v>131</v>
      </c>
      <c r="C43" s="188"/>
      <c r="D43" s="189"/>
      <c r="E43" s="189"/>
      <c r="F43" s="190"/>
      <c r="G43" s="186">
        <f>G44+G45+G46</f>
        <v>8.5</v>
      </c>
      <c r="H43" s="197">
        <f>H44+H45+H46</f>
        <v>255</v>
      </c>
      <c r="I43" s="198">
        <f>I44+I45+I46</f>
        <v>156</v>
      </c>
      <c r="J43" s="199">
        <f>J44+J45+J46</f>
        <v>66</v>
      </c>
      <c r="K43" s="199"/>
      <c r="L43" s="199">
        <f>L44+L45+L46</f>
        <v>90</v>
      </c>
      <c r="M43" s="377">
        <f>M44+M45+M46</f>
        <v>99</v>
      </c>
      <c r="N43" s="175"/>
      <c r="O43" s="194"/>
      <c r="P43" s="190"/>
      <c r="Q43" s="193"/>
      <c r="R43" s="194"/>
      <c r="S43" s="190"/>
      <c r="T43" s="193"/>
      <c r="U43" s="194"/>
      <c r="V43" s="190"/>
      <c r="W43" s="193"/>
      <c r="X43" s="195"/>
      <c r="AA43" s="157" t="b">
        <f t="shared" si="3"/>
        <v>1</v>
      </c>
      <c r="AB43" s="157" t="b">
        <f t="shared" si="4"/>
        <v>1</v>
      </c>
      <c r="AC43" s="157" t="b">
        <f t="shared" si="5"/>
        <v>1</v>
      </c>
      <c r="AD43" s="157" t="b">
        <f t="shared" si="6"/>
        <v>1</v>
      </c>
      <c r="AE43" s="157" t="b">
        <f t="shared" si="7"/>
        <v>1</v>
      </c>
      <c r="AF43" s="157" t="b">
        <f t="shared" si="8"/>
        <v>1</v>
      </c>
      <c r="AG43" s="157" t="b">
        <f t="shared" si="9"/>
        <v>1</v>
      </c>
      <c r="AH43" s="157" t="b">
        <f t="shared" si="10"/>
        <v>1</v>
      </c>
      <c r="AI43" s="157" t="b">
        <f t="shared" si="11"/>
        <v>1</v>
      </c>
      <c r="AJ43" s="157" t="b">
        <f t="shared" si="12"/>
        <v>1</v>
      </c>
      <c r="AK43" s="157" t="b">
        <f t="shared" si="13"/>
        <v>1</v>
      </c>
      <c r="AL43" s="157" t="b">
        <f>ISBLANK(#REF!)</f>
        <v>0</v>
      </c>
    </row>
    <row r="44" spans="1:38" s="56" customFormat="1" ht="15.75">
      <c r="A44" s="385" t="s">
        <v>259</v>
      </c>
      <c r="B44" s="369" t="s">
        <v>131</v>
      </c>
      <c r="C44" s="188"/>
      <c r="D44" s="189" t="s">
        <v>63</v>
      </c>
      <c r="E44" s="189"/>
      <c r="F44" s="190"/>
      <c r="G44" s="191">
        <v>2</v>
      </c>
      <c r="H44" s="192">
        <f>G44*30</f>
        <v>60</v>
      </c>
      <c r="I44" s="193">
        <f>J44+K44+L44</f>
        <v>36</v>
      </c>
      <c r="J44" s="189">
        <v>18</v>
      </c>
      <c r="K44" s="189"/>
      <c r="L44" s="189">
        <v>18</v>
      </c>
      <c r="M44" s="190">
        <f>H44-I44</f>
        <v>24</v>
      </c>
      <c r="N44" s="196"/>
      <c r="O44" s="194"/>
      <c r="P44" s="190">
        <v>4</v>
      </c>
      <c r="Q44" s="193"/>
      <c r="R44" s="194"/>
      <c r="S44" s="190"/>
      <c r="T44" s="193"/>
      <c r="U44" s="194"/>
      <c r="V44" s="190"/>
      <c r="W44" s="193"/>
      <c r="X44" s="195"/>
      <c r="Z44" s="56" t="s">
        <v>432</v>
      </c>
      <c r="AA44" s="157" t="b">
        <f t="shared" si="3"/>
        <v>1</v>
      </c>
      <c r="AB44" s="157" t="b">
        <f t="shared" si="4"/>
        <v>1</v>
      </c>
      <c r="AC44" s="157" t="b">
        <f t="shared" si="5"/>
        <v>0</v>
      </c>
      <c r="AD44" s="157" t="b">
        <f t="shared" si="6"/>
        <v>1</v>
      </c>
      <c r="AE44" s="157" t="b">
        <f t="shared" si="7"/>
        <v>1</v>
      </c>
      <c r="AF44" s="157" t="b">
        <f t="shared" si="8"/>
        <v>1</v>
      </c>
      <c r="AG44" s="157" t="b">
        <f t="shared" si="9"/>
        <v>1</v>
      </c>
      <c r="AH44" s="157" t="b">
        <f t="shared" si="10"/>
        <v>1</v>
      </c>
      <c r="AI44" s="157" t="b">
        <f t="shared" si="11"/>
        <v>1</v>
      </c>
      <c r="AJ44" s="157" t="b">
        <f t="shared" si="12"/>
        <v>1</v>
      </c>
      <c r="AK44" s="157" t="b">
        <f t="shared" si="13"/>
        <v>1</v>
      </c>
      <c r="AL44" s="157" t="b">
        <f>ISBLANK(#REF!)</f>
        <v>0</v>
      </c>
    </row>
    <row r="45" spans="1:38" s="56" customFormat="1" ht="15.75">
      <c r="A45" s="385" t="s">
        <v>260</v>
      </c>
      <c r="B45" s="369" t="s">
        <v>131</v>
      </c>
      <c r="C45" s="188">
        <v>3</v>
      </c>
      <c r="D45" s="370"/>
      <c r="E45" s="189"/>
      <c r="F45" s="190"/>
      <c r="G45" s="191">
        <v>4</v>
      </c>
      <c r="H45" s="192">
        <f>G45*30</f>
        <v>120</v>
      </c>
      <c r="I45" s="193">
        <f>J45+K45+L45</f>
        <v>75</v>
      </c>
      <c r="J45" s="189">
        <v>30</v>
      </c>
      <c r="K45" s="189"/>
      <c r="L45" s="189">
        <v>45</v>
      </c>
      <c r="M45" s="190">
        <f>H45-I45</f>
        <v>45</v>
      </c>
      <c r="N45" s="196"/>
      <c r="O45" s="194"/>
      <c r="P45" s="190"/>
      <c r="Q45" s="193">
        <v>5</v>
      </c>
      <c r="R45" s="194"/>
      <c r="S45" s="190"/>
      <c r="T45" s="193"/>
      <c r="U45" s="194"/>
      <c r="V45" s="190"/>
      <c r="W45" s="193"/>
      <c r="X45" s="195"/>
      <c r="AA45" s="157" t="b">
        <f t="shared" si="3"/>
        <v>1</v>
      </c>
      <c r="AB45" s="157" t="b">
        <f t="shared" si="4"/>
        <v>1</v>
      </c>
      <c r="AC45" s="157" t="b">
        <f t="shared" si="5"/>
        <v>1</v>
      </c>
      <c r="AD45" s="157" t="b">
        <f t="shared" si="6"/>
        <v>0</v>
      </c>
      <c r="AE45" s="157" t="b">
        <f t="shared" si="7"/>
        <v>1</v>
      </c>
      <c r="AF45" s="157" t="b">
        <f t="shared" si="8"/>
        <v>1</v>
      </c>
      <c r="AG45" s="157" t="b">
        <f t="shared" si="9"/>
        <v>1</v>
      </c>
      <c r="AH45" s="157" t="b">
        <f t="shared" si="10"/>
        <v>1</v>
      </c>
      <c r="AI45" s="157" t="b">
        <f t="shared" si="11"/>
        <v>1</v>
      </c>
      <c r="AJ45" s="157" t="b">
        <f t="shared" si="12"/>
        <v>1</v>
      </c>
      <c r="AK45" s="157" t="b">
        <f t="shared" si="13"/>
        <v>1</v>
      </c>
      <c r="AL45" s="157" t="b">
        <f>ISBLANK(#REF!)</f>
        <v>0</v>
      </c>
    </row>
    <row r="46" spans="1:38" s="56" customFormat="1" ht="15.75">
      <c r="A46" s="385" t="s">
        <v>261</v>
      </c>
      <c r="B46" s="369" t="s">
        <v>131</v>
      </c>
      <c r="C46" s="375"/>
      <c r="D46" s="189" t="s">
        <v>64</v>
      </c>
      <c r="E46" s="189"/>
      <c r="F46" s="190"/>
      <c r="G46" s="191">
        <v>2.5</v>
      </c>
      <c r="H46" s="192">
        <f>G46*30</f>
        <v>75</v>
      </c>
      <c r="I46" s="193">
        <f>J46+K46+L46</f>
        <v>45</v>
      </c>
      <c r="J46" s="189">
        <v>18</v>
      </c>
      <c r="K46" s="189"/>
      <c r="L46" s="189">
        <v>27</v>
      </c>
      <c r="M46" s="190">
        <f>H46-I46</f>
        <v>30</v>
      </c>
      <c r="N46" s="196"/>
      <c r="O46" s="194"/>
      <c r="P46" s="190"/>
      <c r="Q46" s="193"/>
      <c r="R46" s="194">
        <v>5</v>
      </c>
      <c r="S46" s="190"/>
      <c r="T46" s="193"/>
      <c r="U46" s="194"/>
      <c r="V46" s="190"/>
      <c r="W46" s="193"/>
      <c r="X46" s="195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</row>
    <row r="47" spans="1:38" s="56" customFormat="1" ht="15.75">
      <c r="A47" s="385" t="s">
        <v>116</v>
      </c>
      <c r="B47" s="93" t="s">
        <v>134</v>
      </c>
      <c r="C47" s="188"/>
      <c r="D47" s="189"/>
      <c r="E47" s="189"/>
      <c r="F47" s="190"/>
      <c r="G47" s="186">
        <f>G48+G49+G50</f>
        <v>11</v>
      </c>
      <c r="H47" s="197">
        <f aca="true" t="shared" si="15" ref="H47:M47">H48+H49+H50</f>
        <v>330</v>
      </c>
      <c r="I47" s="198">
        <f t="shared" si="15"/>
        <v>165</v>
      </c>
      <c r="J47" s="199">
        <f t="shared" si="15"/>
        <v>99</v>
      </c>
      <c r="K47" s="199">
        <f t="shared" si="15"/>
        <v>33</v>
      </c>
      <c r="L47" s="199">
        <f t="shared" si="15"/>
        <v>33</v>
      </c>
      <c r="M47" s="200">
        <f t="shared" si="15"/>
        <v>165</v>
      </c>
      <c r="N47" s="196"/>
      <c r="O47" s="194"/>
      <c r="P47" s="190"/>
      <c r="Q47" s="193"/>
      <c r="R47" s="194"/>
      <c r="S47" s="190"/>
      <c r="T47" s="193"/>
      <c r="U47" s="194"/>
      <c r="V47" s="190"/>
      <c r="W47" s="193"/>
      <c r="X47" s="195"/>
      <c r="AA47" s="157" t="b">
        <f aca="true" t="shared" si="16" ref="AA47:AK51">ISBLANK(N47)</f>
        <v>1</v>
      </c>
      <c r="AB47" s="157" t="b">
        <f t="shared" si="16"/>
        <v>1</v>
      </c>
      <c r="AC47" s="157" t="b">
        <f t="shared" si="16"/>
        <v>1</v>
      </c>
      <c r="AD47" s="157" t="b">
        <f t="shared" si="16"/>
        <v>1</v>
      </c>
      <c r="AE47" s="157" t="b">
        <f t="shared" si="16"/>
        <v>1</v>
      </c>
      <c r="AF47" s="157" t="b">
        <f t="shared" si="16"/>
        <v>1</v>
      </c>
      <c r="AG47" s="157" t="b">
        <f t="shared" si="16"/>
        <v>1</v>
      </c>
      <c r="AH47" s="157" t="b">
        <f t="shared" si="16"/>
        <v>1</v>
      </c>
      <c r="AI47" s="157" t="b">
        <f t="shared" si="16"/>
        <v>1</v>
      </c>
      <c r="AJ47" s="157" t="b">
        <f t="shared" si="16"/>
        <v>1</v>
      </c>
      <c r="AK47" s="157" t="b">
        <f t="shared" si="16"/>
        <v>1</v>
      </c>
      <c r="AL47" s="157" t="b">
        <f>ISBLANK(#REF!)</f>
        <v>0</v>
      </c>
    </row>
    <row r="48" spans="1:38" s="56" customFormat="1" ht="15.75">
      <c r="A48" s="385" t="s">
        <v>117</v>
      </c>
      <c r="B48" s="369" t="s">
        <v>134</v>
      </c>
      <c r="C48" s="188"/>
      <c r="D48" s="189"/>
      <c r="E48" s="189"/>
      <c r="F48" s="190"/>
      <c r="G48" s="191">
        <v>3</v>
      </c>
      <c r="H48" s="192">
        <f>G48*30</f>
        <v>90</v>
      </c>
      <c r="I48" s="193">
        <f>J48+K48+L48</f>
        <v>45</v>
      </c>
      <c r="J48" s="189">
        <v>27</v>
      </c>
      <c r="K48" s="189">
        <v>9</v>
      </c>
      <c r="L48" s="189">
        <v>9</v>
      </c>
      <c r="M48" s="190">
        <f>H48-I48</f>
        <v>45</v>
      </c>
      <c r="N48" s="196"/>
      <c r="O48" s="194">
        <v>5</v>
      </c>
      <c r="P48" s="190"/>
      <c r="Q48" s="193"/>
      <c r="R48" s="194"/>
      <c r="S48" s="190"/>
      <c r="T48" s="193"/>
      <c r="U48" s="194"/>
      <c r="V48" s="190"/>
      <c r="W48" s="193"/>
      <c r="X48" s="195"/>
      <c r="AA48" s="157" t="b">
        <f t="shared" si="16"/>
        <v>1</v>
      </c>
      <c r="AB48" s="157" t="b">
        <f t="shared" si="16"/>
        <v>0</v>
      </c>
      <c r="AC48" s="157" t="b">
        <f t="shared" si="16"/>
        <v>1</v>
      </c>
      <c r="AD48" s="157" t="b">
        <f t="shared" si="16"/>
        <v>1</v>
      </c>
      <c r="AE48" s="157" t="b">
        <f t="shared" si="16"/>
        <v>1</v>
      </c>
      <c r="AF48" s="157" t="b">
        <f t="shared" si="16"/>
        <v>1</v>
      </c>
      <c r="AG48" s="157" t="b">
        <f t="shared" si="16"/>
        <v>1</v>
      </c>
      <c r="AH48" s="157" t="b">
        <f t="shared" si="16"/>
        <v>1</v>
      </c>
      <c r="AI48" s="157" t="b">
        <f t="shared" si="16"/>
        <v>1</v>
      </c>
      <c r="AJ48" s="157" t="b">
        <f t="shared" si="16"/>
        <v>1</v>
      </c>
      <c r="AK48" s="157" t="b">
        <f t="shared" si="16"/>
        <v>1</v>
      </c>
      <c r="AL48" s="157" t="b">
        <f>ISBLANK(#REF!)</f>
        <v>0</v>
      </c>
    </row>
    <row r="49" spans="1:38" s="56" customFormat="1" ht="15.75">
      <c r="A49" s="385" t="s">
        <v>118</v>
      </c>
      <c r="B49" s="369" t="s">
        <v>134</v>
      </c>
      <c r="C49" s="188" t="s">
        <v>63</v>
      </c>
      <c r="D49" s="189"/>
      <c r="E49" s="189"/>
      <c r="F49" s="190"/>
      <c r="G49" s="191">
        <v>3</v>
      </c>
      <c r="H49" s="192">
        <f>G49*30</f>
        <v>90</v>
      </c>
      <c r="I49" s="193">
        <f>J49+K49+L49</f>
        <v>45</v>
      </c>
      <c r="J49" s="189">
        <v>27</v>
      </c>
      <c r="K49" s="189">
        <v>9</v>
      </c>
      <c r="L49" s="189">
        <v>9</v>
      </c>
      <c r="M49" s="190">
        <f>H49-I49</f>
        <v>45</v>
      </c>
      <c r="N49" s="196"/>
      <c r="O49" s="194"/>
      <c r="P49" s="190">
        <v>5</v>
      </c>
      <c r="Q49" s="193"/>
      <c r="R49" s="194"/>
      <c r="S49" s="190"/>
      <c r="T49" s="193"/>
      <c r="U49" s="194"/>
      <c r="V49" s="190"/>
      <c r="W49" s="193"/>
      <c r="X49" s="195"/>
      <c r="AA49" s="157" t="b">
        <f t="shared" si="16"/>
        <v>1</v>
      </c>
      <c r="AB49" s="157" t="b">
        <f t="shared" si="16"/>
        <v>1</v>
      </c>
      <c r="AC49" s="157" t="b">
        <f t="shared" si="16"/>
        <v>0</v>
      </c>
      <c r="AD49" s="157" t="b">
        <f t="shared" si="16"/>
        <v>1</v>
      </c>
      <c r="AE49" s="157" t="b">
        <f t="shared" si="16"/>
        <v>1</v>
      </c>
      <c r="AF49" s="157" t="b">
        <f t="shared" si="16"/>
        <v>1</v>
      </c>
      <c r="AG49" s="157" t="b">
        <f t="shared" si="16"/>
        <v>1</v>
      </c>
      <c r="AH49" s="157" t="b">
        <f t="shared" si="16"/>
        <v>1</v>
      </c>
      <c r="AI49" s="157" t="b">
        <f t="shared" si="16"/>
        <v>1</v>
      </c>
      <c r="AJ49" s="157" t="b">
        <f t="shared" si="16"/>
        <v>1</v>
      </c>
      <c r="AK49" s="157" t="b">
        <f t="shared" si="16"/>
        <v>1</v>
      </c>
      <c r="AL49" s="157" t="b">
        <f>ISBLANK(#REF!)</f>
        <v>0</v>
      </c>
    </row>
    <row r="50" spans="1:38" s="56" customFormat="1" ht="15.75">
      <c r="A50" s="385" t="s">
        <v>119</v>
      </c>
      <c r="B50" s="369" t="s">
        <v>134</v>
      </c>
      <c r="C50" s="188">
        <v>3</v>
      </c>
      <c r="D50" s="189"/>
      <c r="E50" s="189"/>
      <c r="F50" s="190"/>
      <c r="G50" s="191">
        <v>5</v>
      </c>
      <c r="H50" s="192">
        <f>G50*30</f>
        <v>150</v>
      </c>
      <c r="I50" s="193">
        <f>J50+K50+L50</f>
        <v>75</v>
      </c>
      <c r="J50" s="189">
        <v>45</v>
      </c>
      <c r="K50" s="189">
        <v>15</v>
      </c>
      <c r="L50" s="189">
        <v>15</v>
      </c>
      <c r="M50" s="190">
        <f>H50-I50</f>
        <v>75</v>
      </c>
      <c r="N50" s="196"/>
      <c r="O50" s="194"/>
      <c r="P50" s="190"/>
      <c r="Q50" s="193">
        <v>5</v>
      </c>
      <c r="R50" s="194"/>
      <c r="S50" s="190"/>
      <c r="T50" s="193"/>
      <c r="U50" s="194"/>
      <c r="V50" s="190"/>
      <c r="W50" s="193"/>
      <c r="X50" s="195"/>
      <c r="AA50" s="157" t="b">
        <f t="shared" si="16"/>
        <v>1</v>
      </c>
      <c r="AB50" s="157" t="b">
        <f t="shared" si="16"/>
        <v>1</v>
      </c>
      <c r="AC50" s="157" t="b">
        <f t="shared" si="16"/>
        <v>1</v>
      </c>
      <c r="AD50" s="157" t="b">
        <f t="shared" si="16"/>
        <v>0</v>
      </c>
      <c r="AE50" s="157" t="b">
        <f t="shared" si="16"/>
        <v>1</v>
      </c>
      <c r="AF50" s="157" t="b">
        <f t="shared" si="16"/>
        <v>1</v>
      </c>
      <c r="AG50" s="157" t="b">
        <f t="shared" si="16"/>
        <v>1</v>
      </c>
      <c r="AH50" s="157" t="b">
        <f t="shared" si="16"/>
        <v>1</v>
      </c>
      <c r="AI50" s="157" t="b">
        <f t="shared" si="16"/>
        <v>1</v>
      </c>
      <c r="AJ50" s="157" t="b">
        <f t="shared" si="16"/>
        <v>1</v>
      </c>
      <c r="AK50" s="157" t="b">
        <f t="shared" si="16"/>
        <v>1</v>
      </c>
      <c r="AL50" s="157" t="b">
        <f>ISBLANK(#REF!)</f>
        <v>0</v>
      </c>
    </row>
    <row r="51" spans="1:38" s="56" customFormat="1" ht="16.5" thickBot="1">
      <c r="A51" s="384" t="s">
        <v>120</v>
      </c>
      <c r="B51" s="94" t="s">
        <v>135</v>
      </c>
      <c r="C51" s="201">
        <v>1</v>
      </c>
      <c r="D51" s="202"/>
      <c r="E51" s="202"/>
      <c r="F51" s="203"/>
      <c r="G51" s="204">
        <v>5</v>
      </c>
      <c r="H51" s="205">
        <f>G51*30</f>
        <v>150</v>
      </c>
      <c r="I51" s="206">
        <f>J51+K51+L51</f>
        <v>75</v>
      </c>
      <c r="J51" s="207">
        <v>45</v>
      </c>
      <c r="K51" s="207">
        <v>30</v>
      </c>
      <c r="L51" s="202"/>
      <c r="M51" s="208">
        <f>H51-I51</f>
        <v>75</v>
      </c>
      <c r="N51" s="196">
        <v>5</v>
      </c>
      <c r="O51" s="194"/>
      <c r="P51" s="190"/>
      <c r="Q51" s="193"/>
      <c r="R51" s="194"/>
      <c r="S51" s="190"/>
      <c r="T51" s="193"/>
      <c r="U51" s="194"/>
      <c r="V51" s="190"/>
      <c r="W51" s="193"/>
      <c r="X51" s="195"/>
      <c r="AA51" s="157" t="b">
        <f t="shared" si="16"/>
        <v>0</v>
      </c>
      <c r="AB51" s="157" t="b">
        <f t="shared" si="16"/>
        <v>1</v>
      </c>
      <c r="AC51" s="157" t="b">
        <f t="shared" si="16"/>
        <v>1</v>
      </c>
      <c r="AD51" s="157" t="b">
        <f t="shared" si="16"/>
        <v>1</v>
      </c>
      <c r="AE51" s="157" t="b">
        <f t="shared" si="16"/>
        <v>1</v>
      </c>
      <c r="AF51" s="157" t="b">
        <f t="shared" si="16"/>
        <v>1</v>
      </c>
      <c r="AG51" s="157" t="b">
        <f t="shared" si="16"/>
        <v>1</v>
      </c>
      <c r="AH51" s="157" t="b">
        <f t="shared" si="16"/>
        <v>1</v>
      </c>
      <c r="AI51" s="157" t="b">
        <f t="shared" si="16"/>
        <v>1</v>
      </c>
      <c r="AJ51" s="157" t="b">
        <f t="shared" si="16"/>
        <v>1</v>
      </c>
      <c r="AK51" s="157" t="b">
        <f t="shared" si="16"/>
        <v>1</v>
      </c>
      <c r="AL51" s="157" t="b">
        <f>ISBLANK(#REF!)</f>
        <v>0</v>
      </c>
    </row>
    <row r="52" spans="1:39" s="54" customFormat="1" ht="16.5" thickBot="1">
      <c r="A52" s="1185" t="s">
        <v>84</v>
      </c>
      <c r="B52" s="1186"/>
      <c r="C52" s="1186"/>
      <c r="D52" s="1186"/>
      <c r="E52" s="1186"/>
      <c r="F52" s="1187"/>
      <c r="G52" s="84">
        <f aca="true" t="shared" si="17" ref="G52:M52">G11+G17+G20+G21+G29+G33+G35+G39+G47+G51+G43+G34</f>
        <v>76.5</v>
      </c>
      <c r="H52" s="84">
        <f t="shared" si="17"/>
        <v>2295</v>
      </c>
      <c r="I52" s="84">
        <f t="shared" si="17"/>
        <v>1103</v>
      </c>
      <c r="J52" s="84">
        <f t="shared" si="17"/>
        <v>477</v>
      </c>
      <c r="K52" s="84">
        <f t="shared" si="17"/>
        <v>129</v>
      </c>
      <c r="L52" s="84">
        <f t="shared" si="17"/>
        <v>497</v>
      </c>
      <c r="M52" s="84">
        <f t="shared" si="17"/>
        <v>1192</v>
      </c>
      <c r="N52" s="663">
        <f aca="true" t="shared" si="18" ref="N52:X52">SUM(N11:N51)</f>
        <v>24</v>
      </c>
      <c r="O52" s="664">
        <f t="shared" si="18"/>
        <v>23</v>
      </c>
      <c r="P52" s="665">
        <f t="shared" si="18"/>
        <v>26</v>
      </c>
      <c r="Q52" s="663">
        <f t="shared" si="18"/>
        <v>15</v>
      </c>
      <c r="R52" s="664">
        <f t="shared" si="18"/>
        <v>5</v>
      </c>
      <c r="S52" s="665">
        <f t="shared" si="18"/>
        <v>0</v>
      </c>
      <c r="T52" s="667">
        <f t="shared" si="18"/>
        <v>0</v>
      </c>
      <c r="U52" s="666">
        <f t="shared" si="18"/>
        <v>0</v>
      </c>
      <c r="V52" s="668">
        <f t="shared" si="18"/>
        <v>0</v>
      </c>
      <c r="W52" s="667">
        <f t="shared" si="18"/>
        <v>0</v>
      </c>
      <c r="X52" s="664">
        <f t="shared" si="18"/>
        <v>2</v>
      </c>
      <c r="Y52" s="79"/>
      <c r="Z52" s="79"/>
      <c r="AA52" s="650">
        <f aca="true" t="shared" si="19" ref="AA52:AL52">SUMIF(AA11:AA51,FALSE,$G11:$G51)</f>
        <v>27</v>
      </c>
      <c r="AB52" s="650">
        <f t="shared" si="19"/>
        <v>12</v>
      </c>
      <c r="AC52" s="650">
        <f t="shared" si="19"/>
        <v>15.5</v>
      </c>
      <c r="AD52" s="650">
        <f t="shared" si="19"/>
        <v>15</v>
      </c>
      <c r="AE52" s="650">
        <f t="shared" si="19"/>
        <v>0</v>
      </c>
      <c r="AF52" s="650">
        <f t="shared" si="19"/>
        <v>0</v>
      </c>
      <c r="AG52" s="650">
        <f t="shared" si="19"/>
        <v>0</v>
      </c>
      <c r="AH52" s="650">
        <f t="shared" si="19"/>
        <v>0</v>
      </c>
      <c r="AI52" s="650">
        <f t="shared" si="19"/>
        <v>0</v>
      </c>
      <c r="AJ52" s="650">
        <f t="shared" si="19"/>
        <v>0</v>
      </c>
      <c r="AK52" s="650">
        <f t="shared" si="19"/>
        <v>2</v>
      </c>
      <c r="AL52" s="650">
        <f t="shared" si="19"/>
        <v>131</v>
      </c>
      <c r="AM52" s="647">
        <f>SUM(AA52:AL52)</f>
        <v>202.5</v>
      </c>
    </row>
    <row r="53" spans="1:39" s="54" customFormat="1" ht="16.5" thickBot="1">
      <c r="A53" s="339"/>
      <c r="B53" s="340"/>
      <c r="C53" s="340"/>
      <c r="D53" s="340"/>
      <c r="E53" s="340"/>
      <c r="F53" s="340"/>
      <c r="G53" s="345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79"/>
      <c r="Z53" s="79"/>
      <c r="AA53" s="144" t="s">
        <v>43</v>
      </c>
      <c r="AB53" s="649">
        <f>AA52+AB52+AC52</f>
        <v>54.5</v>
      </c>
      <c r="AC53" s="144"/>
      <c r="AD53" s="144" t="s">
        <v>44</v>
      </c>
      <c r="AE53" s="649">
        <f>AD52+AE52+AF52</f>
        <v>15</v>
      </c>
      <c r="AF53" s="144"/>
      <c r="AG53" s="144" t="s">
        <v>45</v>
      </c>
      <c r="AH53" s="649">
        <f>AG52+AH52+AI52</f>
        <v>0</v>
      </c>
      <c r="AI53" s="144"/>
      <c r="AJ53" s="144" t="s">
        <v>46</v>
      </c>
      <c r="AK53" s="649">
        <f>AJ52+AK52+AL52</f>
        <v>133</v>
      </c>
      <c r="AL53" s="144"/>
      <c r="AM53" s="647">
        <f>AB53+AE53+AH53+AK53</f>
        <v>202.5</v>
      </c>
    </row>
    <row r="54" spans="1:39" s="54" customFormat="1" ht="16.5" thickBot="1">
      <c r="A54" s="1240" t="s">
        <v>255</v>
      </c>
      <c r="B54" s="1241"/>
      <c r="C54" s="1241"/>
      <c r="D54" s="1241"/>
      <c r="E54" s="1241"/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1"/>
      <c r="Q54" s="1241"/>
      <c r="R54" s="1241"/>
      <c r="S54" s="1241"/>
      <c r="T54" s="1241"/>
      <c r="U54" s="1241"/>
      <c r="V54" s="1241"/>
      <c r="W54" s="1241"/>
      <c r="X54" s="1241"/>
      <c r="Y54" s="79"/>
      <c r="Z54" s="79"/>
      <c r="AA54" s="508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159"/>
    </row>
    <row r="55" spans="1:39" s="54" customFormat="1" ht="15.75">
      <c r="A55" s="387" t="s">
        <v>170</v>
      </c>
      <c r="B55" s="490" t="s">
        <v>121</v>
      </c>
      <c r="C55" s="486" t="s">
        <v>66</v>
      </c>
      <c r="D55" s="359"/>
      <c r="E55" s="359"/>
      <c r="F55" s="360"/>
      <c r="G55" s="361">
        <v>3</v>
      </c>
      <c r="H55" s="489">
        <f>G55*30</f>
        <v>90</v>
      </c>
      <c r="I55" s="487">
        <f>J55+K55+L55</f>
        <v>45</v>
      </c>
      <c r="J55" s="213">
        <v>27</v>
      </c>
      <c r="K55" s="213">
        <v>9</v>
      </c>
      <c r="L55" s="213">
        <v>9</v>
      </c>
      <c r="M55" s="214">
        <f>H55-I55</f>
        <v>45</v>
      </c>
      <c r="N55" s="362"/>
      <c r="O55" s="363"/>
      <c r="P55" s="360"/>
      <c r="Q55" s="364"/>
      <c r="R55" s="363"/>
      <c r="S55" s="360"/>
      <c r="T55" s="364"/>
      <c r="U55" s="363">
        <v>5</v>
      </c>
      <c r="V55" s="488"/>
      <c r="W55" s="237"/>
      <c r="X55" s="239"/>
      <c r="Y55" s="79"/>
      <c r="Z55" s="79"/>
      <c r="AA55" s="648" t="b">
        <f aca="true" t="shared" si="20" ref="AA55:AA63">ISBLANK(N55)</f>
        <v>1</v>
      </c>
      <c r="AB55" s="648" t="b">
        <f aca="true" t="shared" si="21" ref="AB55:AB63">ISBLANK(O55)</f>
        <v>1</v>
      </c>
      <c r="AC55" s="648" t="b">
        <f aca="true" t="shared" si="22" ref="AC55:AC63">ISBLANK(P55)</f>
        <v>1</v>
      </c>
      <c r="AD55" s="648" t="b">
        <f aca="true" t="shared" si="23" ref="AD55:AD63">ISBLANK(Q55)</f>
        <v>1</v>
      </c>
      <c r="AE55" s="648" t="b">
        <f aca="true" t="shared" si="24" ref="AE55:AE63">ISBLANK(R55)</f>
        <v>1</v>
      </c>
      <c r="AF55" s="648" t="b">
        <f aca="true" t="shared" si="25" ref="AF55:AF63">ISBLANK(S55)</f>
        <v>1</v>
      </c>
      <c r="AG55" s="648" t="b">
        <f aca="true" t="shared" si="26" ref="AG55:AG63">ISBLANK(T55)</f>
        <v>1</v>
      </c>
      <c r="AH55" s="648" t="b">
        <f aca="true" t="shared" si="27" ref="AH55:AH63">ISBLANK(U55)</f>
        <v>0</v>
      </c>
      <c r="AI55" s="648" t="b">
        <f aca="true" t="shared" si="28" ref="AI55:AI63">ISBLANK(V55)</f>
        <v>1</v>
      </c>
      <c r="AJ55" s="648" t="b">
        <f aca="true" t="shared" si="29" ref="AJ55:AJ63">ISBLANK(W55)</f>
        <v>1</v>
      </c>
      <c r="AK55" s="648" t="b">
        <f aca="true" t="shared" si="30" ref="AK55:AK63">ISBLANK(X55)</f>
        <v>1</v>
      </c>
      <c r="AL55" s="648" t="b">
        <f>ISBLANK(#REF!)</f>
        <v>0</v>
      </c>
      <c r="AM55" s="159"/>
    </row>
    <row r="56" spans="1:38" ht="15.75">
      <c r="A56" s="531" t="s">
        <v>205</v>
      </c>
      <c r="B56" s="187" t="s">
        <v>132</v>
      </c>
      <c r="C56" s="188"/>
      <c r="D56" s="189"/>
      <c r="E56" s="189"/>
      <c r="F56" s="190"/>
      <c r="G56" s="186">
        <f>G57+G58</f>
        <v>5</v>
      </c>
      <c r="H56" s="197">
        <f aca="true" t="shared" si="31" ref="H56:M56">H57+H58</f>
        <v>150</v>
      </c>
      <c r="I56" s="198">
        <f t="shared" si="31"/>
        <v>81</v>
      </c>
      <c r="J56" s="199">
        <f t="shared" si="31"/>
        <v>45</v>
      </c>
      <c r="K56" s="199">
        <f t="shared" si="31"/>
        <v>9</v>
      </c>
      <c r="L56" s="199">
        <f t="shared" si="31"/>
        <v>27</v>
      </c>
      <c r="M56" s="200">
        <f t="shared" si="31"/>
        <v>69</v>
      </c>
      <c r="N56" s="196"/>
      <c r="O56" s="194"/>
      <c r="P56" s="190"/>
      <c r="Q56" s="193"/>
      <c r="R56" s="194"/>
      <c r="S56" s="190"/>
      <c r="T56" s="193"/>
      <c r="U56" s="194"/>
      <c r="V56" s="190"/>
      <c r="W56" s="193"/>
      <c r="X56" s="195"/>
      <c r="AA56" s="318" t="b">
        <f t="shared" si="20"/>
        <v>1</v>
      </c>
      <c r="AB56" s="318" t="b">
        <f t="shared" si="21"/>
        <v>1</v>
      </c>
      <c r="AC56" s="318" t="b">
        <f t="shared" si="22"/>
        <v>1</v>
      </c>
      <c r="AD56" s="318" t="b">
        <f t="shared" si="23"/>
        <v>1</v>
      </c>
      <c r="AE56" s="318" t="b">
        <f t="shared" si="24"/>
        <v>1</v>
      </c>
      <c r="AF56" s="318" t="b">
        <f t="shared" si="25"/>
        <v>1</v>
      </c>
      <c r="AG56" s="318" t="b">
        <f t="shared" si="26"/>
        <v>1</v>
      </c>
      <c r="AH56" s="318" t="b">
        <f t="shared" si="27"/>
        <v>1</v>
      </c>
      <c r="AI56" s="318" t="b">
        <f t="shared" si="28"/>
        <v>1</v>
      </c>
      <c r="AJ56" s="318" t="b">
        <f t="shared" si="29"/>
        <v>1</v>
      </c>
      <c r="AK56" s="318" t="b">
        <f t="shared" si="30"/>
        <v>1</v>
      </c>
      <c r="AL56" s="318" t="b">
        <f>ISBLANK(#REF!)</f>
        <v>0</v>
      </c>
    </row>
    <row r="57" spans="1:38" ht="15.75">
      <c r="A57" s="531" t="s">
        <v>171</v>
      </c>
      <c r="B57" s="521" t="s">
        <v>132</v>
      </c>
      <c r="C57" s="188"/>
      <c r="D57" s="189"/>
      <c r="E57" s="189"/>
      <c r="F57" s="190"/>
      <c r="G57" s="191">
        <v>2.5</v>
      </c>
      <c r="H57" s="192">
        <f>G57*30</f>
        <v>75</v>
      </c>
      <c r="I57" s="193">
        <f>J57+K57+L57</f>
        <v>45</v>
      </c>
      <c r="J57" s="189">
        <v>27</v>
      </c>
      <c r="K57" s="189"/>
      <c r="L57" s="189">
        <v>18</v>
      </c>
      <c r="M57" s="190">
        <f>H57-I57</f>
        <v>30</v>
      </c>
      <c r="N57" s="196"/>
      <c r="O57" s="194"/>
      <c r="P57" s="190"/>
      <c r="Q57" s="193"/>
      <c r="R57" s="194">
        <v>5</v>
      </c>
      <c r="S57" s="190"/>
      <c r="T57" s="193"/>
      <c r="U57" s="194"/>
      <c r="V57" s="190"/>
      <c r="W57" s="193"/>
      <c r="X57" s="195"/>
      <c r="AA57" s="318" t="b">
        <f t="shared" si="20"/>
        <v>1</v>
      </c>
      <c r="AB57" s="318" t="b">
        <f t="shared" si="21"/>
        <v>1</v>
      </c>
      <c r="AC57" s="318" t="b">
        <f t="shared" si="22"/>
        <v>1</v>
      </c>
      <c r="AD57" s="318" t="b">
        <f t="shared" si="23"/>
        <v>1</v>
      </c>
      <c r="AE57" s="318" t="b">
        <f t="shared" si="24"/>
        <v>0</v>
      </c>
      <c r="AF57" s="318" t="b">
        <f t="shared" si="25"/>
        <v>1</v>
      </c>
      <c r="AG57" s="318" t="b">
        <f t="shared" si="26"/>
        <v>1</v>
      </c>
      <c r="AH57" s="318" t="b">
        <f t="shared" si="27"/>
        <v>1</v>
      </c>
      <c r="AI57" s="318" t="b">
        <f t="shared" si="28"/>
        <v>1</v>
      </c>
      <c r="AJ57" s="318" t="b">
        <f t="shared" si="29"/>
        <v>1</v>
      </c>
      <c r="AK57" s="318" t="b">
        <f t="shared" si="30"/>
        <v>1</v>
      </c>
      <c r="AL57" s="318" t="b">
        <f>ISBLANK(#REF!)</f>
        <v>0</v>
      </c>
    </row>
    <row r="58" spans="1:38" ht="15.75">
      <c r="A58" s="531" t="s">
        <v>172</v>
      </c>
      <c r="B58" s="521" t="s">
        <v>132</v>
      </c>
      <c r="C58" s="188" t="s">
        <v>65</v>
      </c>
      <c r="D58" s="189"/>
      <c r="E58" s="189"/>
      <c r="F58" s="190"/>
      <c r="G58" s="191">
        <v>2.5</v>
      </c>
      <c r="H58" s="192">
        <f>G58*30</f>
        <v>75</v>
      </c>
      <c r="I58" s="193">
        <f>J58+K58+L58</f>
        <v>36</v>
      </c>
      <c r="J58" s="189">
        <v>18</v>
      </c>
      <c r="K58" s="189">
        <v>9</v>
      </c>
      <c r="L58" s="189">
        <v>9</v>
      </c>
      <c r="M58" s="190">
        <f>H58-I58</f>
        <v>39</v>
      </c>
      <c r="N58" s="196"/>
      <c r="O58" s="194"/>
      <c r="P58" s="190"/>
      <c r="Q58" s="193"/>
      <c r="R58" s="194"/>
      <c r="S58" s="190">
        <v>4</v>
      </c>
      <c r="T58" s="193"/>
      <c r="U58" s="194"/>
      <c r="V58" s="190"/>
      <c r="W58" s="193"/>
      <c r="X58" s="195"/>
      <c r="AA58" s="318" t="b">
        <f t="shared" si="20"/>
        <v>1</v>
      </c>
      <c r="AB58" s="318" t="b">
        <f t="shared" si="21"/>
        <v>1</v>
      </c>
      <c r="AC58" s="318" t="b">
        <f t="shared" si="22"/>
        <v>1</v>
      </c>
      <c r="AD58" s="318" t="b">
        <f t="shared" si="23"/>
        <v>1</v>
      </c>
      <c r="AE58" s="318" t="b">
        <f t="shared" si="24"/>
        <v>1</v>
      </c>
      <c r="AF58" s="318" t="b">
        <f t="shared" si="25"/>
        <v>0</v>
      </c>
      <c r="AG58" s="318" t="b">
        <f t="shared" si="26"/>
        <v>1</v>
      </c>
      <c r="AH58" s="318" t="b">
        <f t="shared" si="27"/>
        <v>1</v>
      </c>
      <c r="AI58" s="318" t="b">
        <f t="shared" si="28"/>
        <v>1</v>
      </c>
      <c r="AJ58" s="318" t="b">
        <f t="shared" si="29"/>
        <v>1</v>
      </c>
      <c r="AK58" s="318" t="b">
        <f t="shared" si="30"/>
        <v>1</v>
      </c>
      <c r="AL58" s="318" t="b">
        <f>ISBLANK(#REF!)</f>
        <v>0</v>
      </c>
    </row>
    <row r="59" spans="1:38" s="56" customFormat="1" ht="15.75">
      <c r="A59" s="386" t="s">
        <v>206</v>
      </c>
      <c r="B59" s="520" t="s">
        <v>370</v>
      </c>
      <c r="C59" s="188"/>
      <c r="D59" s="189"/>
      <c r="E59" s="189"/>
      <c r="F59" s="190"/>
      <c r="G59" s="186">
        <f aca="true" t="shared" si="32" ref="G59:M59">G60+G61+G62+G63</f>
        <v>10.5</v>
      </c>
      <c r="H59" s="372">
        <f t="shared" si="32"/>
        <v>315</v>
      </c>
      <c r="I59" s="373">
        <f t="shared" si="32"/>
        <v>171</v>
      </c>
      <c r="J59" s="373">
        <f t="shared" si="32"/>
        <v>78</v>
      </c>
      <c r="K59" s="373">
        <f t="shared" si="32"/>
        <v>24</v>
      </c>
      <c r="L59" s="373">
        <f t="shared" si="32"/>
        <v>69</v>
      </c>
      <c r="M59" s="374">
        <f t="shared" si="32"/>
        <v>144</v>
      </c>
      <c r="N59" s="175"/>
      <c r="O59" s="194"/>
      <c r="P59" s="190"/>
      <c r="Q59" s="193"/>
      <c r="R59" s="194"/>
      <c r="S59" s="190"/>
      <c r="T59" s="193"/>
      <c r="U59" s="194"/>
      <c r="V59" s="190"/>
      <c r="W59" s="193"/>
      <c r="X59" s="195"/>
      <c r="AA59" s="648" t="b">
        <f t="shared" si="20"/>
        <v>1</v>
      </c>
      <c r="AB59" s="648" t="b">
        <f t="shared" si="21"/>
        <v>1</v>
      </c>
      <c r="AC59" s="648" t="b">
        <f t="shared" si="22"/>
        <v>1</v>
      </c>
      <c r="AD59" s="648" t="b">
        <f t="shared" si="23"/>
        <v>1</v>
      </c>
      <c r="AE59" s="648" t="b">
        <f t="shared" si="24"/>
        <v>1</v>
      </c>
      <c r="AF59" s="648" t="b">
        <f t="shared" si="25"/>
        <v>1</v>
      </c>
      <c r="AG59" s="648" t="b">
        <f t="shared" si="26"/>
        <v>1</v>
      </c>
      <c r="AH59" s="648" t="b">
        <f t="shared" si="27"/>
        <v>1</v>
      </c>
      <c r="AI59" s="648" t="b">
        <f t="shared" si="28"/>
        <v>1</v>
      </c>
      <c r="AJ59" s="648" t="b">
        <f t="shared" si="29"/>
        <v>1</v>
      </c>
      <c r="AK59" s="648" t="b">
        <f t="shared" si="30"/>
        <v>1</v>
      </c>
      <c r="AL59" s="648" t="b">
        <f>ISBLANK(#REF!)</f>
        <v>0</v>
      </c>
    </row>
    <row r="60" spans="1:38" s="56" customFormat="1" ht="31.5">
      <c r="A60" s="386" t="s">
        <v>168</v>
      </c>
      <c r="B60" s="873" t="s">
        <v>113</v>
      </c>
      <c r="C60" s="188"/>
      <c r="D60" s="189" t="s">
        <v>65</v>
      </c>
      <c r="E60" s="189"/>
      <c r="F60" s="190"/>
      <c r="G60" s="191">
        <v>4</v>
      </c>
      <c r="H60" s="192">
        <f aca="true" t="shared" si="33" ref="H60:H67">G60*30</f>
        <v>120</v>
      </c>
      <c r="I60" s="193">
        <f aca="true" t="shared" si="34" ref="I60:I66">J60+K60+L60</f>
        <v>45</v>
      </c>
      <c r="J60" s="189">
        <v>18</v>
      </c>
      <c r="K60" s="189">
        <v>9</v>
      </c>
      <c r="L60" s="189">
        <v>18</v>
      </c>
      <c r="M60" s="190">
        <f aca="true" t="shared" si="35" ref="M60:M66">H60-I60</f>
        <v>75</v>
      </c>
      <c r="N60" s="196"/>
      <c r="O60" s="194"/>
      <c r="P60" s="190"/>
      <c r="Q60" s="193"/>
      <c r="R60" s="194"/>
      <c r="S60" s="190">
        <v>5</v>
      </c>
      <c r="T60" s="193"/>
      <c r="U60" s="194"/>
      <c r="V60" s="190"/>
      <c r="W60" s="193"/>
      <c r="X60" s="195"/>
      <c r="AA60" s="648" t="b">
        <f t="shared" si="20"/>
        <v>1</v>
      </c>
      <c r="AB60" s="648" t="b">
        <f t="shared" si="21"/>
        <v>1</v>
      </c>
      <c r="AC60" s="648" t="b">
        <f t="shared" si="22"/>
        <v>1</v>
      </c>
      <c r="AD60" s="648" t="b">
        <f t="shared" si="23"/>
        <v>1</v>
      </c>
      <c r="AE60" s="648" t="b">
        <f t="shared" si="24"/>
        <v>1</v>
      </c>
      <c r="AF60" s="648" t="b">
        <f t="shared" si="25"/>
        <v>0</v>
      </c>
      <c r="AG60" s="648" t="b">
        <f t="shared" si="26"/>
        <v>1</v>
      </c>
      <c r="AH60" s="648" t="b">
        <f t="shared" si="27"/>
        <v>1</v>
      </c>
      <c r="AI60" s="648" t="b">
        <f t="shared" si="28"/>
        <v>1</v>
      </c>
      <c r="AJ60" s="648" t="b">
        <f t="shared" si="29"/>
        <v>1</v>
      </c>
      <c r="AK60" s="648" t="b">
        <f t="shared" si="30"/>
        <v>1</v>
      </c>
      <c r="AL60" s="648" t="b">
        <f>ISBLANK(#REF!)</f>
        <v>0</v>
      </c>
    </row>
    <row r="61" spans="1:38" s="56" customFormat="1" ht="33" customHeight="1">
      <c r="A61" s="386" t="s">
        <v>169</v>
      </c>
      <c r="B61" s="873" t="s">
        <v>122</v>
      </c>
      <c r="C61" s="188">
        <v>5</v>
      </c>
      <c r="D61" s="189"/>
      <c r="E61" s="189"/>
      <c r="F61" s="190"/>
      <c r="G61" s="191">
        <v>4.5</v>
      </c>
      <c r="H61" s="371">
        <f t="shared" si="33"/>
        <v>135</v>
      </c>
      <c r="I61" s="175">
        <f t="shared" si="34"/>
        <v>90</v>
      </c>
      <c r="J61" s="176">
        <v>60</v>
      </c>
      <c r="K61" s="176">
        <v>15</v>
      </c>
      <c r="L61" s="176">
        <v>15</v>
      </c>
      <c r="M61" s="177">
        <f t="shared" si="35"/>
        <v>45</v>
      </c>
      <c r="N61" s="178"/>
      <c r="O61" s="179"/>
      <c r="P61" s="177"/>
      <c r="Q61" s="193"/>
      <c r="R61" s="194"/>
      <c r="S61" s="190"/>
      <c r="T61" s="193">
        <v>6</v>
      </c>
      <c r="U61" s="194"/>
      <c r="V61" s="190"/>
      <c r="W61" s="193"/>
      <c r="X61" s="195"/>
      <c r="AA61" s="648" t="b">
        <f t="shared" si="20"/>
        <v>1</v>
      </c>
      <c r="AB61" s="648" t="b">
        <f t="shared" si="21"/>
        <v>1</v>
      </c>
      <c r="AC61" s="648" t="b">
        <f t="shared" si="22"/>
        <v>1</v>
      </c>
      <c r="AD61" s="648" t="b">
        <f t="shared" si="23"/>
        <v>1</v>
      </c>
      <c r="AE61" s="648" t="b">
        <f t="shared" si="24"/>
        <v>1</v>
      </c>
      <c r="AF61" s="648" t="b">
        <f t="shared" si="25"/>
        <v>1</v>
      </c>
      <c r="AG61" s="648" t="b">
        <f t="shared" si="26"/>
        <v>0</v>
      </c>
      <c r="AH61" s="648" t="b">
        <f t="shared" si="27"/>
        <v>1</v>
      </c>
      <c r="AI61" s="648" t="b">
        <f t="shared" si="28"/>
        <v>1</v>
      </c>
      <c r="AJ61" s="648" t="b">
        <f t="shared" si="29"/>
        <v>1</v>
      </c>
      <c r="AK61" s="648" t="b">
        <f t="shared" si="30"/>
        <v>1</v>
      </c>
      <c r="AL61" s="648" t="b">
        <f>ISBLANK(#REF!)</f>
        <v>0</v>
      </c>
    </row>
    <row r="62" spans="1:38" s="56" customFormat="1" ht="15.75">
      <c r="A62" s="386" t="s">
        <v>173</v>
      </c>
      <c r="B62" s="873" t="s">
        <v>378</v>
      </c>
      <c r="C62" s="188"/>
      <c r="D62" s="189"/>
      <c r="E62" s="189"/>
      <c r="F62" s="190"/>
      <c r="G62" s="522">
        <v>1</v>
      </c>
      <c r="H62" s="523">
        <f t="shared" si="33"/>
        <v>30</v>
      </c>
      <c r="I62" s="524">
        <f t="shared" si="34"/>
        <v>18</v>
      </c>
      <c r="J62" s="525"/>
      <c r="K62" s="526"/>
      <c r="L62" s="526">
        <v>18</v>
      </c>
      <c r="M62" s="527">
        <f t="shared" si="35"/>
        <v>12</v>
      </c>
      <c r="N62" s="311"/>
      <c r="O62" s="307"/>
      <c r="P62" s="309"/>
      <c r="Q62" s="193"/>
      <c r="R62" s="194"/>
      <c r="S62" s="190"/>
      <c r="T62" s="193"/>
      <c r="U62" s="194">
        <v>2</v>
      </c>
      <c r="V62" s="190"/>
      <c r="W62" s="193"/>
      <c r="X62" s="195"/>
      <c r="AA62" s="648" t="b">
        <f t="shared" si="20"/>
        <v>1</v>
      </c>
      <c r="AB62" s="648" t="b">
        <f t="shared" si="21"/>
        <v>1</v>
      </c>
      <c r="AC62" s="648" t="b">
        <f t="shared" si="22"/>
        <v>1</v>
      </c>
      <c r="AD62" s="648" t="b">
        <f t="shared" si="23"/>
        <v>1</v>
      </c>
      <c r="AE62" s="648" t="b">
        <f t="shared" si="24"/>
        <v>1</v>
      </c>
      <c r="AF62" s="648" t="b">
        <f t="shared" si="25"/>
        <v>1</v>
      </c>
      <c r="AG62" s="648" t="b">
        <f t="shared" si="26"/>
        <v>1</v>
      </c>
      <c r="AH62" s="648" t="b">
        <f t="shared" si="27"/>
        <v>0</v>
      </c>
      <c r="AI62" s="648" t="b">
        <f t="shared" si="28"/>
        <v>1</v>
      </c>
      <c r="AJ62" s="648" t="b">
        <f t="shared" si="29"/>
        <v>1</v>
      </c>
      <c r="AK62" s="648" t="b">
        <f t="shared" si="30"/>
        <v>1</v>
      </c>
      <c r="AL62" s="648" t="b">
        <f>ISBLANK(#REF!)</f>
        <v>0</v>
      </c>
    </row>
    <row r="63" spans="1:38" s="56" customFormat="1" ht="32.25" customHeight="1">
      <c r="A63" s="386" t="s">
        <v>386</v>
      </c>
      <c r="B63" s="873" t="s">
        <v>378</v>
      </c>
      <c r="C63" s="188"/>
      <c r="D63" s="189"/>
      <c r="E63" s="720" t="s">
        <v>67</v>
      </c>
      <c r="F63" s="190"/>
      <c r="G63" s="522">
        <v>1</v>
      </c>
      <c r="H63" s="523">
        <f t="shared" si="33"/>
        <v>30</v>
      </c>
      <c r="I63" s="528">
        <f t="shared" si="34"/>
        <v>18</v>
      </c>
      <c r="J63" s="525"/>
      <c r="K63" s="526"/>
      <c r="L63" s="526">
        <v>18</v>
      </c>
      <c r="M63" s="529">
        <f t="shared" si="35"/>
        <v>12</v>
      </c>
      <c r="N63" s="196"/>
      <c r="O63" s="194"/>
      <c r="P63" s="190"/>
      <c r="Q63" s="193"/>
      <c r="R63" s="194"/>
      <c r="S63" s="190"/>
      <c r="T63" s="193"/>
      <c r="U63" s="194"/>
      <c r="V63" s="190">
        <v>2</v>
      </c>
      <c r="W63" s="193"/>
      <c r="X63" s="195"/>
      <c r="AA63" s="648" t="b">
        <f t="shared" si="20"/>
        <v>1</v>
      </c>
      <c r="AB63" s="648" t="b">
        <f t="shared" si="21"/>
        <v>1</v>
      </c>
      <c r="AC63" s="648" t="b">
        <f t="shared" si="22"/>
        <v>1</v>
      </c>
      <c r="AD63" s="648" t="b">
        <f t="shared" si="23"/>
        <v>1</v>
      </c>
      <c r="AE63" s="648" t="b">
        <f t="shared" si="24"/>
        <v>1</v>
      </c>
      <c r="AF63" s="648" t="b">
        <f t="shared" si="25"/>
        <v>1</v>
      </c>
      <c r="AG63" s="648" t="b">
        <f t="shared" si="26"/>
        <v>1</v>
      </c>
      <c r="AH63" s="648" t="b">
        <f t="shared" si="27"/>
        <v>1</v>
      </c>
      <c r="AI63" s="648" t="b">
        <f t="shared" si="28"/>
        <v>0</v>
      </c>
      <c r="AJ63" s="648" t="b">
        <f t="shared" si="29"/>
        <v>1</v>
      </c>
      <c r="AK63" s="648" t="b">
        <f t="shared" si="30"/>
        <v>1</v>
      </c>
      <c r="AL63" s="648" t="b">
        <f>ISBLANK(#REF!)</f>
        <v>0</v>
      </c>
    </row>
    <row r="64" spans="1:38" s="56" customFormat="1" ht="32.25" customHeight="1">
      <c r="A64" s="511" t="s">
        <v>257</v>
      </c>
      <c r="B64" s="476" t="s">
        <v>124</v>
      </c>
      <c r="C64" s="530"/>
      <c r="D64" s="176"/>
      <c r="E64" s="176"/>
      <c r="F64" s="177"/>
      <c r="G64" s="151">
        <f>G65+G66</f>
        <v>7.5</v>
      </c>
      <c r="H64" s="181">
        <f>G64*30</f>
        <v>225</v>
      </c>
      <c r="I64" s="509">
        <f>I65+I66</f>
        <v>105</v>
      </c>
      <c r="J64" s="245">
        <f>J65+J66</f>
        <v>57</v>
      </c>
      <c r="K64" s="245">
        <f>K65+K66</f>
        <v>33</v>
      </c>
      <c r="L64" s="245">
        <f>L65+L66</f>
        <v>15</v>
      </c>
      <c r="M64" s="510">
        <f>M65+M66</f>
        <v>120</v>
      </c>
      <c r="N64" s="196"/>
      <c r="O64" s="194"/>
      <c r="P64" s="190"/>
      <c r="Q64" s="193"/>
      <c r="R64" s="194"/>
      <c r="S64" s="190"/>
      <c r="T64" s="193"/>
      <c r="U64" s="194"/>
      <c r="V64" s="195"/>
      <c r="W64" s="193"/>
      <c r="X64" s="176"/>
      <c r="AA64" s="648"/>
      <c r="AB64" s="648"/>
      <c r="AC64" s="648"/>
      <c r="AD64" s="648"/>
      <c r="AE64" s="648"/>
      <c r="AF64" s="648"/>
      <c r="AG64" s="648"/>
      <c r="AH64" s="648"/>
      <c r="AI64" s="648"/>
      <c r="AJ64" s="648"/>
      <c r="AK64" s="648"/>
      <c r="AL64" s="648"/>
    </row>
    <row r="65" spans="1:39" s="54" customFormat="1" ht="31.5">
      <c r="A65" s="511" t="s">
        <v>136</v>
      </c>
      <c r="B65" s="476" t="s">
        <v>124</v>
      </c>
      <c r="C65" s="530"/>
      <c r="D65" s="176">
        <v>5</v>
      </c>
      <c r="E65" s="176"/>
      <c r="F65" s="177"/>
      <c r="G65" s="300">
        <v>4</v>
      </c>
      <c r="H65" s="301">
        <f t="shared" si="33"/>
        <v>120</v>
      </c>
      <c r="I65" s="175">
        <f t="shared" si="34"/>
        <v>60</v>
      </c>
      <c r="J65" s="176">
        <v>30</v>
      </c>
      <c r="K65" s="176">
        <v>15</v>
      </c>
      <c r="L65" s="176">
        <v>15</v>
      </c>
      <c r="M65" s="177">
        <f t="shared" si="35"/>
        <v>60</v>
      </c>
      <c r="N65" s="178"/>
      <c r="O65" s="179"/>
      <c r="P65" s="177"/>
      <c r="Q65" s="175"/>
      <c r="R65" s="179"/>
      <c r="S65" s="177"/>
      <c r="T65" s="483">
        <v>4</v>
      </c>
      <c r="U65" s="178"/>
      <c r="V65" s="180"/>
      <c r="W65" s="103"/>
      <c r="X65" s="111"/>
      <c r="Y65" s="79"/>
      <c r="Z65" s="79"/>
      <c r="AA65" s="648" t="b">
        <f aca="true" t="shared" si="36" ref="AA65:AA80">ISBLANK(N65)</f>
        <v>1</v>
      </c>
      <c r="AB65" s="648" t="b">
        <f aca="true" t="shared" si="37" ref="AB65:AB80">ISBLANK(O65)</f>
        <v>1</v>
      </c>
      <c r="AC65" s="648" t="b">
        <f aca="true" t="shared" si="38" ref="AC65:AC80">ISBLANK(P65)</f>
        <v>1</v>
      </c>
      <c r="AD65" s="648" t="b">
        <f aca="true" t="shared" si="39" ref="AD65:AD80">ISBLANK(Q65)</f>
        <v>1</v>
      </c>
      <c r="AE65" s="648" t="b">
        <f aca="true" t="shared" si="40" ref="AE65:AE80">ISBLANK(R65)</f>
        <v>1</v>
      </c>
      <c r="AF65" s="648" t="b">
        <f aca="true" t="shared" si="41" ref="AF65:AF80">ISBLANK(S65)</f>
        <v>1</v>
      </c>
      <c r="AG65" s="648" t="b">
        <f aca="true" t="shared" si="42" ref="AG65:AG80">ISBLANK(T65)</f>
        <v>0</v>
      </c>
      <c r="AH65" s="648" t="b">
        <f aca="true" t="shared" si="43" ref="AH65:AH80">ISBLANK(U65)</f>
        <v>1</v>
      </c>
      <c r="AI65" s="648" t="b">
        <f aca="true" t="shared" si="44" ref="AI65:AI80">ISBLANK(V65)</f>
        <v>1</v>
      </c>
      <c r="AJ65" s="648" t="b">
        <f aca="true" t="shared" si="45" ref="AJ65:AJ80">ISBLANK(W65)</f>
        <v>1</v>
      </c>
      <c r="AK65" s="648" t="b">
        <f aca="true" t="shared" si="46" ref="AK65:AK80">ISBLANK(X65)</f>
        <v>1</v>
      </c>
      <c r="AL65" s="648" t="b">
        <f>ISBLANK(#REF!)</f>
        <v>0</v>
      </c>
      <c r="AM65" s="159"/>
    </row>
    <row r="66" spans="1:38" s="152" customFormat="1" ht="31.5">
      <c r="A66" s="531" t="s">
        <v>137</v>
      </c>
      <c r="B66" s="187" t="s">
        <v>124</v>
      </c>
      <c r="C66" s="188" t="s">
        <v>66</v>
      </c>
      <c r="D66" s="189"/>
      <c r="E66" s="189"/>
      <c r="F66" s="190"/>
      <c r="G66" s="850">
        <v>3.5</v>
      </c>
      <c r="H66" s="851">
        <f t="shared" si="33"/>
        <v>105</v>
      </c>
      <c r="I66" s="852">
        <f t="shared" si="34"/>
        <v>45</v>
      </c>
      <c r="J66" s="853">
        <v>27</v>
      </c>
      <c r="K66" s="853">
        <v>18</v>
      </c>
      <c r="L66" s="853"/>
      <c r="M66" s="854">
        <f t="shared" si="35"/>
        <v>60</v>
      </c>
      <c r="N66" s="196"/>
      <c r="O66" s="194"/>
      <c r="P66" s="190"/>
      <c r="Q66" s="193"/>
      <c r="R66" s="194"/>
      <c r="S66" s="190"/>
      <c r="T66" s="193"/>
      <c r="U66" s="194">
        <v>5</v>
      </c>
      <c r="V66" s="190"/>
      <c r="W66" s="193"/>
      <c r="X66" s="195"/>
      <c r="AA66" s="318" t="b">
        <f t="shared" si="36"/>
        <v>1</v>
      </c>
      <c r="AB66" s="318" t="b">
        <f t="shared" si="37"/>
        <v>1</v>
      </c>
      <c r="AC66" s="318" t="b">
        <f t="shared" si="38"/>
        <v>1</v>
      </c>
      <c r="AD66" s="318" t="b">
        <f t="shared" si="39"/>
        <v>1</v>
      </c>
      <c r="AE66" s="318" t="b">
        <f t="shared" si="40"/>
        <v>1</v>
      </c>
      <c r="AF66" s="318" t="b">
        <f t="shared" si="41"/>
        <v>1</v>
      </c>
      <c r="AG66" s="318" t="b">
        <f t="shared" si="42"/>
        <v>1</v>
      </c>
      <c r="AH66" s="318" t="b">
        <f t="shared" si="43"/>
        <v>0</v>
      </c>
      <c r="AI66" s="318" t="b">
        <f t="shared" si="44"/>
        <v>1</v>
      </c>
      <c r="AJ66" s="318" t="b">
        <f t="shared" si="45"/>
        <v>1</v>
      </c>
      <c r="AK66" s="318" t="b">
        <f t="shared" si="46"/>
        <v>1</v>
      </c>
      <c r="AL66" s="318" t="b">
        <f>ISBLANK(#REF!)</f>
        <v>0</v>
      </c>
    </row>
    <row r="67" spans="1:38" s="152" customFormat="1" ht="15.75">
      <c r="A67" s="531" t="s">
        <v>258</v>
      </c>
      <c r="B67" s="187" t="s">
        <v>126</v>
      </c>
      <c r="C67" s="188"/>
      <c r="D67" s="189">
        <v>7</v>
      </c>
      <c r="E67" s="189"/>
      <c r="F67" s="190"/>
      <c r="G67" s="186">
        <v>3</v>
      </c>
      <c r="H67" s="197">
        <f t="shared" si="33"/>
        <v>90</v>
      </c>
      <c r="I67" s="198">
        <f>J67+K67+L67</f>
        <v>30</v>
      </c>
      <c r="J67" s="199">
        <v>20</v>
      </c>
      <c r="K67" s="199"/>
      <c r="L67" s="199">
        <v>10</v>
      </c>
      <c r="M67" s="200">
        <f>H67-I67</f>
        <v>60</v>
      </c>
      <c r="N67" s="196"/>
      <c r="O67" s="194"/>
      <c r="P67" s="190"/>
      <c r="Q67" s="193"/>
      <c r="R67" s="194"/>
      <c r="S67" s="190"/>
      <c r="T67" s="193"/>
      <c r="U67" s="194"/>
      <c r="V67" s="190"/>
      <c r="W67" s="193">
        <v>2</v>
      </c>
      <c r="X67" s="872"/>
      <c r="AA67" s="648" t="b">
        <f t="shared" si="36"/>
        <v>1</v>
      </c>
      <c r="AB67" s="648" t="b">
        <f t="shared" si="37"/>
        <v>1</v>
      </c>
      <c r="AC67" s="648" t="b">
        <f t="shared" si="38"/>
        <v>1</v>
      </c>
      <c r="AD67" s="648" t="b">
        <f t="shared" si="39"/>
        <v>1</v>
      </c>
      <c r="AE67" s="648" t="b">
        <f t="shared" si="40"/>
        <v>1</v>
      </c>
      <c r="AF67" s="648" t="b">
        <f t="shared" si="41"/>
        <v>1</v>
      </c>
      <c r="AG67" s="648" t="b">
        <f t="shared" si="42"/>
        <v>1</v>
      </c>
      <c r="AH67" s="648" t="b">
        <f t="shared" si="43"/>
        <v>1</v>
      </c>
      <c r="AI67" s="648" t="b">
        <f t="shared" si="44"/>
        <v>1</v>
      </c>
      <c r="AJ67" s="648" t="b">
        <f t="shared" si="45"/>
        <v>0</v>
      </c>
      <c r="AK67" s="648" t="b">
        <f t="shared" si="46"/>
        <v>1</v>
      </c>
      <c r="AL67" s="648" t="b">
        <f>ISBLANK(#REF!)</f>
        <v>0</v>
      </c>
    </row>
    <row r="68" spans="1:38" s="56" customFormat="1" ht="15.75">
      <c r="A68" s="531" t="s">
        <v>277</v>
      </c>
      <c r="B68" s="187" t="s">
        <v>128</v>
      </c>
      <c r="C68" s="188"/>
      <c r="D68" s="189"/>
      <c r="E68" s="189"/>
      <c r="F68" s="190"/>
      <c r="G68" s="186">
        <f>G69+G70+G71</f>
        <v>7.5</v>
      </c>
      <c r="H68" s="197">
        <f>H69+H70+H71</f>
        <v>225</v>
      </c>
      <c r="I68" s="198">
        <f>I69+I70+I71</f>
        <v>132</v>
      </c>
      <c r="J68" s="199">
        <f>J69+J70+J71</f>
        <v>66</v>
      </c>
      <c r="K68" s="189"/>
      <c r="L68" s="199">
        <f>L69+L70+L71</f>
        <v>66</v>
      </c>
      <c r="M68" s="200">
        <f>M69+M70+M71</f>
        <v>93</v>
      </c>
      <c r="N68" s="196"/>
      <c r="O68" s="194"/>
      <c r="P68" s="190"/>
      <c r="Q68" s="193"/>
      <c r="R68" s="194"/>
      <c r="S68" s="190"/>
      <c r="T68" s="193"/>
      <c r="U68" s="194"/>
      <c r="V68" s="190"/>
      <c r="W68" s="193"/>
      <c r="X68" s="195"/>
      <c r="AA68" s="648" t="b">
        <f t="shared" si="36"/>
        <v>1</v>
      </c>
      <c r="AB68" s="648" t="b">
        <f t="shared" si="37"/>
        <v>1</v>
      </c>
      <c r="AC68" s="648" t="b">
        <f t="shared" si="38"/>
        <v>1</v>
      </c>
      <c r="AD68" s="648" t="b">
        <f t="shared" si="39"/>
        <v>1</v>
      </c>
      <c r="AE68" s="648" t="b">
        <f t="shared" si="40"/>
        <v>1</v>
      </c>
      <c r="AF68" s="648" t="b">
        <f t="shared" si="41"/>
        <v>1</v>
      </c>
      <c r="AG68" s="648" t="b">
        <f t="shared" si="42"/>
        <v>1</v>
      </c>
      <c r="AH68" s="648" t="b">
        <f t="shared" si="43"/>
        <v>1</v>
      </c>
      <c r="AI68" s="648" t="b">
        <f t="shared" si="44"/>
        <v>1</v>
      </c>
      <c r="AJ68" s="648" t="b">
        <f t="shared" si="45"/>
        <v>1</v>
      </c>
      <c r="AK68" s="648" t="b">
        <f t="shared" si="46"/>
        <v>1</v>
      </c>
      <c r="AL68" s="648" t="b">
        <f>ISBLANK(#REF!)</f>
        <v>0</v>
      </c>
    </row>
    <row r="69" spans="1:38" s="56" customFormat="1" ht="15.75">
      <c r="A69" s="531" t="s">
        <v>286</v>
      </c>
      <c r="B69" s="521" t="s">
        <v>128</v>
      </c>
      <c r="C69" s="188"/>
      <c r="D69" s="189">
        <v>3</v>
      </c>
      <c r="E69" s="189"/>
      <c r="F69" s="190"/>
      <c r="G69" s="191">
        <v>3.5</v>
      </c>
      <c r="H69" s="192">
        <f aca="true" t="shared" si="47" ref="H69:H76">G69*30</f>
        <v>105</v>
      </c>
      <c r="I69" s="193">
        <f aca="true" t="shared" si="48" ref="I69:I76">J69+K69+L69</f>
        <v>60</v>
      </c>
      <c r="J69" s="189">
        <v>30</v>
      </c>
      <c r="K69" s="189"/>
      <c r="L69" s="189">
        <v>30</v>
      </c>
      <c r="M69" s="190">
        <f aca="true" t="shared" si="49" ref="M69:M76">H69-I69</f>
        <v>45</v>
      </c>
      <c r="N69" s="196"/>
      <c r="O69" s="194"/>
      <c r="P69" s="190"/>
      <c r="Q69" s="193">
        <v>4</v>
      </c>
      <c r="R69" s="194"/>
      <c r="S69" s="190"/>
      <c r="T69" s="193"/>
      <c r="U69" s="194"/>
      <c r="V69" s="190"/>
      <c r="W69" s="193"/>
      <c r="X69" s="195"/>
      <c r="AA69" s="648" t="b">
        <f t="shared" si="36"/>
        <v>1</v>
      </c>
      <c r="AB69" s="648" t="b">
        <f t="shared" si="37"/>
        <v>1</v>
      </c>
      <c r="AC69" s="648" t="b">
        <f t="shared" si="38"/>
        <v>1</v>
      </c>
      <c r="AD69" s="648" t="b">
        <f t="shared" si="39"/>
        <v>0</v>
      </c>
      <c r="AE69" s="648" t="b">
        <f t="shared" si="40"/>
        <v>1</v>
      </c>
      <c r="AF69" s="648" t="b">
        <f t="shared" si="41"/>
        <v>1</v>
      </c>
      <c r="AG69" s="648" t="b">
        <f t="shared" si="42"/>
        <v>1</v>
      </c>
      <c r="AH69" s="648" t="b">
        <f t="shared" si="43"/>
        <v>1</v>
      </c>
      <c r="AI69" s="648" t="b">
        <f t="shared" si="44"/>
        <v>1</v>
      </c>
      <c r="AJ69" s="648" t="b">
        <f t="shared" si="45"/>
        <v>1</v>
      </c>
      <c r="AK69" s="648" t="b">
        <f t="shared" si="46"/>
        <v>1</v>
      </c>
      <c r="AL69" s="648" t="b">
        <f>ISBLANK(#REF!)</f>
        <v>0</v>
      </c>
    </row>
    <row r="70" spans="1:38" s="56" customFormat="1" ht="15.75">
      <c r="A70" s="531" t="s">
        <v>287</v>
      </c>
      <c r="B70" s="521" t="s">
        <v>128</v>
      </c>
      <c r="C70" s="188"/>
      <c r="D70" s="189"/>
      <c r="E70" s="189"/>
      <c r="F70" s="190"/>
      <c r="G70" s="191">
        <v>2</v>
      </c>
      <c r="H70" s="192">
        <f t="shared" si="47"/>
        <v>60</v>
      </c>
      <c r="I70" s="193">
        <f t="shared" si="48"/>
        <v>36</v>
      </c>
      <c r="J70" s="189">
        <v>18</v>
      </c>
      <c r="K70" s="189"/>
      <c r="L70" s="189">
        <v>18</v>
      </c>
      <c r="M70" s="190">
        <f t="shared" si="49"/>
        <v>24</v>
      </c>
      <c r="N70" s="196"/>
      <c r="O70" s="194"/>
      <c r="P70" s="190"/>
      <c r="Q70" s="193"/>
      <c r="R70" s="194">
        <v>4</v>
      </c>
      <c r="S70" s="190"/>
      <c r="T70" s="193"/>
      <c r="U70" s="194"/>
      <c r="V70" s="190"/>
      <c r="W70" s="193"/>
      <c r="X70" s="195"/>
      <c r="AA70" s="648" t="b">
        <f t="shared" si="36"/>
        <v>1</v>
      </c>
      <c r="AB70" s="648" t="b">
        <f t="shared" si="37"/>
        <v>1</v>
      </c>
      <c r="AC70" s="648" t="b">
        <f t="shared" si="38"/>
        <v>1</v>
      </c>
      <c r="AD70" s="648" t="b">
        <f t="shared" si="39"/>
        <v>1</v>
      </c>
      <c r="AE70" s="648" t="b">
        <f t="shared" si="40"/>
        <v>0</v>
      </c>
      <c r="AF70" s="648" t="b">
        <f t="shared" si="41"/>
        <v>1</v>
      </c>
      <c r="AG70" s="648" t="b">
        <f t="shared" si="42"/>
        <v>1</v>
      </c>
      <c r="AH70" s="648" t="b">
        <f t="shared" si="43"/>
        <v>1</v>
      </c>
      <c r="AI70" s="648" t="b">
        <f t="shared" si="44"/>
        <v>1</v>
      </c>
      <c r="AJ70" s="648" t="b">
        <f t="shared" si="45"/>
        <v>1</v>
      </c>
      <c r="AK70" s="648" t="b">
        <f t="shared" si="46"/>
        <v>1</v>
      </c>
      <c r="AL70" s="648" t="b">
        <f>ISBLANK(#REF!)</f>
        <v>0</v>
      </c>
    </row>
    <row r="71" spans="1:38" s="56" customFormat="1" ht="15.75">
      <c r="A71" s="174" t="s">
        <v>288</v>
      </c>
      <c r="B71" s="368" t="s">
        <v>128</v>
      </c>
      <c r="C71" s="185" t="s">
        <v>65</v>
      </c>
      <c r="D71" s="176"/>
      <c r="E71" s="189"/>
      <c r="F71" s="190"/>
      <c r="G71" s="191">
        <v>2</v>
      </c>
      <c r="H71" s="192">
        <f t="shared" si="47"/>
        <v>60</v>
      </c>
      <c r="I71" s="193">
        <f t="shared" si="48"/>
        <v>36</v>
      </c>
      <c r="J71" s="189">
        <v>18</v>
      </c>
      <c r="K71" s="189"/>
      <c r="L71" s="189">
        <v>18</v>
      </c>
      <c r="M71" s="190">
        <f t="shared" si="49"/>
        <v>24</v>
      </c>
      <c r="N71" s="196"/>
      <c r="O71" s="194"/>
      <c r="P71" s="190"/>
      <c r="Q71" s="193"/>
      <c r="R71" s="194"/>
      <c r="S71" s="190">
        <v>4</v>
      </c>
      <c r="T71" s="193"/>
      <c r="U71" s="194"/>
      <c r="V71" s="190"/>
      <c r="W71" s="193"/>
      <c r="X71" s="195"/>
      <c r="AA71" s="648" t="b">
        <f t="shared" si="36"/>
        <v>1</v>
      </c>
      <c r="AB71" s="648" t="b">
        <f t="shared" si="37"/>
        <v>1</v>
      </c>
      <c r="AC71" s="648" t="b">
        <f t="shared" si="38"/>
        <v>1</v>
      </c>
      <c r="AD71" s="648" t="b">
        <f t="shared" si="39"/>
        <v>1</v>
      </c>
      <c r="AE71" s="648" t="b">
        <f t="shared" si="40"/>
        <v>1</v>
      </c>
      <c r="AF71" s="648" t="b">
        <f t="shared" si="41"/>
        <v>0</v>
      </c>
      <c r="AG71" s="648" t="b">
        <f t="shared" si="42"/>
        <v>1</v>
      </c>
      <c r="AH71" s="648" t="b">
        <f t="shared" si="43"/>
        <v>1</v>
      </c>
      <c r="AI71" s="648" t="b">
        <f t="shared" si="44"/>
        <v>1</v>
      </c>
      <c r="AJ71" s="648" t="b">
        <f t="shared" si="45"/>
        <v>1</v>
      </c>
      <c r="AK71" s="648" t="b">
        <f t="shared" si="46"/>
        <v>1</v>
      </c>
      <c r="AL71" s="648" t="b">
        <f>ISBLANK(#REF!)</f>
        <v>0</v>
      </c>
    </row>
    <row r="72" spans="1:39" s="54" customFormat="1" ht="15.75">
      <c r="A72" s="387" t="s">
        <v>278</v>
      </c>
      <c r="B72" s="277" t="s">
        <v>178</v>
      </c>
      <c r="C72" s="128"/>
      <c r="D72" s="127" t="s">
        <v>67</v>
      </c>
      <c r="E72" s="72"/>
      <c r="F72" s="102"/>
      <c r="G72" s="100">
        <v>3</v>
      </c>
      <c r="H72" s="101">
        <f t="shared" si="47"/>
        <v>90</v>
      </c>
      <c r="I72" s="103">
        <f t="shared" si="48"/>
        <v>36</v>
      </c>
      <c r="J72" s="111">
        <v>18</v>
      </c>
      <c r="K72" s="111"/>
      <c r="L72" s="111">
        <v>18</v>
      </c>
      <c r="M72" s="102">
        <f t="shared" si="49"/>
        <v>54</v>
      </c>
      <c r="N72" s="74"/>
      <c r="O72" s="72"/>
      <c r="P72" s="73"/>
      <c r="Q72" s="327"/>
      <c r="R72" s="72"/>
      <c r="S72" s="328"/>
      <c r="T72" s="74"/>
      <c r="U72" s="72"/>
      <c r="V72" s="73">
        <v>4</v>
      </c>
      <c r="W72" s="327"/>
      <c r="X72" s="72"/>
      <c r="Y72" s="79"/>
      <c r="Z72" s="79"/>
      <c r="AA72" s="648" t="b">
        <f t="shared" si="36"/>
        <v>1</v>
      </c>
      <c r="AB72" s="648" t="b">
        <f t="shared" si="37"/>
        <v>1</v>
      </c>
      <c r="AC72" s="648" t="b">
        <f t="shared" si="38"/>
        <v>1</v>
      </c>
      <c r="AD72" s="648" t="b">
        <f t="shared" si="39"/>
        <v>1</v>
      </c>
      <c r="AE72" s="648" t="b">
        <f t="shared" si="40"/>
        <v>1</v>
      </c>
      <c r="AF72" s="648" t="b">
        <f t="shared" si="41"/>
        <v>1</v>
      </c>
      <c r="AG72" s="648" t="b">
        <f t="shared" si="42"/>
        <v>1</v>
      </c>
      <c r="AH72" s="648" t="b">
        <f t="shared" si="43"/>
        <v>1</v>
      </c>
      <c r="AI72" s="648" t="b">
        <f t="shared" si="44"/>
        <v>0</v>
      </c>
      <c r="AJ72" s="648" t="b">
        <f t="shared" si="45"/>
        <v>1</v>
      </c>
      <c r="AK72" s="648" t="b">
        <f t="shared" si="46"/>
        <v>1</v>
      </c>
      <c r="AL72" s="648" t="b">
        <f>ISBLANK(#REF!)</f>
        <v>0</v>
      </c>
      <c r="AM72" s="159"/>
    </row>
    <row r="73" spans="1:38" s="56" customFormat="1" ht="31.5">
      <c r="A73" s="531" t="s">
        <v>282</v>
      </c>
      <c r="B73" s="921" t="s">
        <v>426</v>
      </c>
      <c r="C73" s="188"/>
      <c r="D73" s="189">
        <v>1</v>
      </c>
      <c r="E73" s="189"/>
      <c r="F73" s="190"/>
      <c r="G73" s="186">
        <v>3</v>
      </c>
      <c r="H73" s="197">
        <f t="shared" si="47"/>
        <v>90</v>
      </c>
      <c r="I73" s="198">
        <f t="shared" si="48"/>
        <v>30</v>
      </c>
      <c r="J73" s="199">
        <v>15</v>
      </c>
      <c r="K73" s="199"/>
      <c r="L73" s="199">
        <v>15</v>
      </c>
      <c r="M73" s="200">
        <f t="shared" si="49"/>
        <v>60</v>
      </c>
      <c r="N73" s="196">
        <v>2</v>
      </c>
      <c r="O73" s="194"/>
      <c r="P73" s="190"/>
      <c r="Q73" s="193"/>
      <c r="R73" s="194"/>
      <c r="S73" s="190"/>
      <c r="T73" s="193"/>
      <c r="U73" s="194"/>
      <c r="V73" s="190"/>
      <c r="W73" s="193"/>
      <c r="X73" s="195"/>
      <c r="AA73" s="648" t="b">
        <f t="shared" si="36"/>
        <v>0</v>
      </c>
      <c r="AB73" s="648" t="b">
        <f t="shared" si="37"/>
        <v>1</v>
      </c>
      <c r="AC73" s="648" t="b">
        <f t="shared" si="38"/>
        <v>1</v>
      </c>
      <c r="AD73" s="648" t="b">
        <f t="shared" si="39"/>
        <v>1</v>
      </c>
      <c r="AE73" s="648" t="b">
        <f t="shared" si="40"/>
        <v>1</v>
      </c>
      <c r="AF73" s="648" t="b">
        <f t="shared" si="41"/>
        <v>1</v>
      </c>
      <c r="AG73" s="648" t="b">
        <f t="shared" si="42"/>
        <v>1</v>
      </c>
      <c r="AH73" s="648" t="b">
        <f t="shared" si="43"/>
        <v>1</v>
      </c>
      <c r="AI73" s="648" t="b">
        <f t="shared" si="44"/>
        <v>1</v>
      </c>
      <c r="AJ73" s="648" t="b">
        <f t="shared" si="45"/>
        <v>1</v>
      </c>
      <c r="AK73" s="648" t="b">
        <f t="shared" si="46"/>
        <v>1</v>
      </c>
      <c r="AL73" s="648" t="b">
        <f>ISBLANK(#REF!)</f>
        <v>0</v>
      </c>
    </row>
    <row r="74" spans="1:38" s="161" customFormat="1" ht="15.75">
      <c r="A74" s="531" t="s">
        <v>283</v>
      </c>
      <c r="B74" s="921" t="s">
        <v>129</v>
      </c>
      <c r="C74" s="188">
        <v>7</v>
      </c>
      <c r="D74" s="189"/>
      <c r="E74" s="189"/>
      <c r="F74" s="190"/>
      <c r="G74" s="186">
        <v>3</v>
      </c>
      <c r="H74" s="197">
        <f t="shared" si="47"/>
        <v>90</v>
      </c>
      <c r="I74" s="198">
        <f t="shared" si="48"/>
        <v>30</v>
      </c>
      <c r="J74" s="199">
        <v>20</v>
      </c>
      <c r="K74" s="199">
        <v>10</v>
      </c>
      <c r="L74" s="199"/>
      <c r="M74" s="200">
        <f t="shared" si="49"/>
        <v>60</v>
      </c>
      <c r="N74" s="196"/>
      <c r="O74" s="194"/>
      <c r="P74" s="190"/>
      <c r="Q74" s="193"/>
      <c r="R74" s="194"/>
      <c r="S74" s="190"/>
      <c r="T74" s="193"/>
      <c r="U74" s="194"/>
      <c r="V74" s="190"/>
      <c r="W74" s="193">
        <v>2</v>
      </c>
      <c r="X74" s="872"/>
      <c r="AA74" s="648" t="b">
        <f t="shared" si="36"/>
        <v>1</v>
      </c>
      <c r="AB74" s="648" t="b">
        <f t="shared" si="37"/>
        <v>1</v>
      </c>
      <c r="AC74" s="648" t="b">
        <f t="shared" si="38"/>
        <v>1</v>
      </c>
      <c r="AD74" s="648" t="b">
        <f t="shared" si="39"/>
        <v>1</v>
      </c>
      <c r="AE74" s="648" t="b">
        <f t="shared" si="40"/>
        <v>1</v>
      </c>
      <c r="AF74" s="648" t="b">
        <f t="shared" si="41"/>
        <v>1</v>
      </c>
      <c r="AG74" s="648" t="b">
        <f t="shared" si="42"/>
        <v>1</v>
      </c>
      <c r="AH74" s="648" t="b">
        <f t="shared" si="43"/>
        <v>1</v>
      </c>
      <c r="AI74" s="648" t="b">
        <f t="shared" si="44"/>
        <v>1</v>
      </c>
      <c r="AJ74" s="648" t="b">
        <f t="shared" si="45"/>
        <v>0</v>
      </c>
      <c r="AK74" s="648" t="b">
        <f t="shared" si="46"/>
        <v>1</v>
      </c>
      <c r="AL74" s="648" t="b">
        <f>ISBLANK(#REF!)</f>
        <v>0</v>
      </c>
    </row>
    <row r="75" spans="1:38" s="56" customFormat="1" ht="31.5">
      <c r="A75" s="518" t="s">
        <v>284</v>
      </c>
      <c r="B75" s="187" t="s">
        <v>130</v>
      </c>
      <c r="C75" s="188">
        <v>7</v>
      </c>
      <c r="D75" s="189"/>
      <c r="E75" s="189"/>
      <c r="F75" s="190"/>
      <c r="G75" s="186">
        <v>3</v>
      </c>
      <c r="H75" s="197">
        <f t="shared" si="47"/>
        <v>90</v>
      </c>
      <c r="I75" s="198">
        <f t="shared" si="48"/>
        <v>45</v>
      </c>
      <c r="J75" s="199">
        <v>30</v>
      </c>
      <c r="K75" s="189"/>
      <c r="L75" s="199">
        <v>15</v>
      </c>
      <c r="M75" s="200">
        <f t="shared" si="49"/>
        <v>45</v>
      </c>
      <c r="N75" s="196"/>
      <c r="O75" s="194"/>
      <c r="P75" s="190"/>
      <c r="Q75" s="193"/>
      <c r="R75" s="194"/>
      <c r="S75" s="190"/>
      <c r="T75" s="193"/>
      <c r="U75" s="194"/>
      <c r="V75" s="190"/>
      <c r="W75" s="193">
        <v>3</v>
      </c>
      <c r="X75" s="195"/>
      <c r="AA75" s="648" t="b">
        <f t="shared" si="36"/>
        <v>1</v>
      </c>
      <c r="AB75" s="648" t="b">
        <f t="shared" si="37"/>
        <v>1</v>
      </c>
      <c r="AC75" s="648" t="b">
        <f t="shared" si="38"/>
        <v>1</v>
      </c>
      <c r="AD75" s="648" t="b">
        <f t="shared" si="39"/>
        <v>1</v>
      </c>
      <c r="AE75" s="648" t="b">
        <f t="shared" si="40"/>
        <v>1</v>
      </c>
      <c r="AF75" s="648" t="b">
        <f t="shared" si="41"/>
        <v>1</v>
      </c>
      <c r="AG75" s="648" t="b">
        <f t="shared" si="42"/>
        <v>1</v>
      </c>
      <c r="AH75" s="648" t="b">
        <f t="shared" si="43"/>
        <v>1</v>
      </c>
      <c r="AI75" s="648" t="b">
        <f t="shared" si="44"/>
        <v>1</v>
      </c>
      <c r="AJ75" s="648" t="b">
        <f t="shared" si="45"/>
        <v>0</v>
      </c>
      <c r="AK75" s="648" t="b">
        <f t="shared" si="46"/>
        <v>1</v>
      </c>
      <c r="AL75" s="648" t="b">
        <f>ISBLANK(#REF!)</f>
        <v>0</v>
      </c>
    </row>
    <row r="76" spans="1:38" s="152" customFormat="1" ht="15.75">
      <c r="A76" s="518" t="s">
        <v>289</v>
      </c>
      <c r="B76" s="187" t="s">
        <v>133</v>
      </c>
      <c r="C76" s="188"/>
      <c r="D76" s="189" t="s">
        <v>64</v>
      </c>
      <c r="E76" s="189"/>
      <c r="F76" s="190"/>
      <c r="G76" s="186">
        <v>3</v>
      </c>
      <c r="H76" s="197">
        <f t="shared" si="47"/>
        <v>90</v>
      </c>
      <c r="I76" s="198">
        <f t="shared" si="48"/>
        <v>30</v>
      </c>
      <c r="J76" s="199">
        <v>20</v>
      </c>
      <c r="K76" s="189"/>
      <c r="L76" s="199">
        <v>10</v>
      </c>
      <c r="M76" s="200">
        <f t="shared" si="49"/>
        <v>60</v>
      </c>
      <c r="N76" s="196"/>
      <c r="O76" s="194"/>
      <c r="P76" s="190"/>
      <c r="Q76" s="193"/>
      <c r="R76" s="194">
        <v>3</v>
      </c>
      <c r="S76" s="190"/>
      <c r="T76" s="193"/>
      <c r="U76" s="194"/>
      <c r="V76" s="190"/>
      <c r="W76" s="193"/>
      <c r="X76" s="195"/>
      <c r="AA76" s="648" t="b">
        <f t="shared" si="36"/>
        <v>1</v>
      </c>
      <c r="AB76" s="648" t="b">
        <f t="shared" si="37"/>
        <v>1</v>
      </c>
      <c r="AC76" s="648" t="b">
        <f t="shared" si="38"/>
        <v>1</v>
      </c>
      <c r="AD76" s="648" t="b">
        <f t="shared" si="39"/>
        <v>1</v>
      </c>
      <c r="AE76" s="648" t="b">
        <f t="shared" si="40"/>
        <v>0</v>
      </c>
      <c r="AF76" s="648" t="b">
        <f t="shared" si="41"/>
        <v>1</v>
      </c>
      <c r="AG76" s="648" t="b">
        <f t="shared" si="42"/>
        <v>1</v>
      </c>
      <c r="AH76" s="648" t="b">
        <f t="shared" si="43"/>
        <v>1</v>
      </c>
      <c r="AI76" s="648" t="b">
        <f t="shared" si="44"/>
        <v>1</v>
      </c>
      <c r="AJ76" s="648" t="b">
        <f t="shared" si="45"/>
        <v>1</v>
      </c>
      <c r="AK76" s="648" t="b">
        <f t="shared" si="46"/>
        <v>1</v>
      </c>
      <c r="AL76" s="648" t="b">
        <f>ISBLANK(#REF!)</f>
        <v>0</v>
      </c>
    </row>
    <row r="77" spans="1:39" s="54" customFormat="1" ht="15.75">
      <c r="A77" s="95" t="s">
        <v>290</v>
      </c>
      <c r="B77" s="886" t="s">
        <v>377</v>
      </c>
      <c r="C77" s="188"/>
      <c r="D77" s="189"/>
      <c r="E77" s="189"/>
      <c r="F77" s="190"/>
      <c r="G77" s="186">
        <f aca="true" t="shared" si="50" ref="G77:M77">G78+G79+G80</f>
        <v>4.5</v>
      </c>
      <c r="H77" s="633">
        <f t="shared" si="50"/>
        <v>135</v>
      </c>
      <c r="I77" s="634">
        <f t="shared" si="50"/>
        <v>84</v>
      </c>
      <c r="J77" s="635">
        <f t="shared" si="50"/>
        <v>51</v>
      </c>
      <c r="K77" s="635">
        <f t="shared" si="50"/>
        <v>18</v>
      </c>
      <c r="L77" s="635">
        <f t="shared" si="50"/>
        <v>15</v>
      </c>
      <c r="M77" s="228">
        <f t="shared" si="50"/>
        <v>51</v>
      </c>
      <c r="N77" s="196"/>
      <c r="O77" s="194"/>
      <c r="P77" s="190"/>
      <c r="Q77" s="193"/>
      <c r="R77" s="194"/>
      <c r="S77" s="190"/>
      <c r="T77" s="193"/>
      <c r="U77" s="194"/>
      <c r="V77" s="190"/>
      <c r="W77" s="196"/>
      <c r="X77" s="195"/>
      <c r="Y77" s="79"/>
      <c r="Z77" s="79"/>
      <c r="AA77" s="648" t="b">
        <f t="shared" si="36"/>
        <v>1</v>
      </c>
      <c r="AB77" s="648" t="b">
        <f t="shared" si="37"/>
        <v>1</v>
      </c>
      <c r="AC77" s="648" t="b">
        <f t="shared" si="38"/>
        <v>1</v>
      </c>
      <c r="AD77" s="648" t="b">
        <f t="shared" si="39"/>
        <v>1</v>
      </c>
      <c r="AE77" s="648" t="b">
        <f t="shared" si="40"/>
        <v>1</v>
      </c>
      <c r="AF77" s="648" t="b">
        <f t="shared" si="41"/>
        <v>1</v>
      </c>
      <c r="AG77" s="648" t="b">
        <f t="shared" si="42"/>
        <v>1</v>
      </c>
      <c r="AH77" s="648" t="b">
        <f t="shared" si="43"/>
        <v>1</v>
      </c>
      <c r="AI77" s="648" t="b">
        <f t="shared" si="44"/>
        <v>1</v>
      </c>
      <c r="AJ77" s="648" t="b">
        <f t="shared" si="45"/>
        <v>1</v>
      </c>
      <c r="AK77" s="648" t="b">
        <f t="shared" si="46"/>
        <v>1</v>
      </c>
      <c r="AL77" s="648" t="b">
        <f>ISBLANK(#REF!)</f>
        <v>0</v>
      </c>
      <c r="AM77" s="159"/>
    </row>
    <row r="78" spans="1:39" s="54" customFormat="1" ht="31.5">
      <c r="A78" s="365" t="s">
        <v>388</v>
      </c>
      <c r="B78" s="626" t="s">
        <v>383</v>
      </c>
      <c r="C78" s="513"/>
      <c r="D78" s="176" t="s">
        <v>65</v>
      </c>
      <c r="E78" s="180"/>
      <c r="F78" s="180"/>
      <c r="G78" s="118">
        <v>1.5</v>
      </c>
      <c r="H78" s="301">
        <f>G78*30</f>
        <v>45</v>
      </c>
      <c r="I78" s="175">
        <v>27</v>
      </c>
      <c r="J78" s="176">
        <v>18</v>
      </c>
      <c r="K78" s="176">
        <v>9</v>
      </c>
      <c r="L78" s="183"/>
      <c r="M78" s="190">
        <f>H78-I78</f>
        <v>18</v>
      </c>
      <c r="N78" s="178"/>
      <c r="O78" s="179"/>
      <c r="P78" s="177"/>
      <c r="Q78" s="175"/>
      <c r="R78" s="179"/>
      <c r="S78" s="177">
        <v>3</v>
      </c>
      <c r="T78" s="627"/>
      <c r="U78" s="628"/>
      <c r="V78" s="629"/>
      <c r="W78" s="517"/>
      <c r="X78" s="630"/>
      <c r="Y78" s="79"/>
      <c r="Z78" s="79"/>
      <c r="AA78" s="648" t="b">
        <f t="shared" si="36"/>
        <v>1</v>
      </c>
      <c r="AB78" s="648" t="b">
        <f t="shared" si="37"/>
        <v>1</v>
      </c>
      <c r="AC78" s="648" t="b">
        <f t="shared" si="38"/>
        <v>1</v>
      </c>
      <c r="AD78" s="648" t="b">
        <f t="shared" si="39"/>
        <v>1</v>
      </c>
      <c r="AE78" s="648" t="b">
        <f t="shared" si="40"/>
        <v>1</v>
      </c>
      <c r="AF78" s="648" t="b">
        <f t="shared" si="41"/>
        <v>0</v>
      </c>
      <c r="AG78" s="648" t="b">
        <f t="shared" si="42"/>
        <v>1</v>
      </c>
      <c r="AH78" s="648" t="b">
        <f t="shared" si="43"/>
        <v>1</v>
      </c>
      <c r="AI78" s="648" t="b">
        <f t="shared" si="44"/>
        <v>1</v>
      </c>
      <c r="AJ78" s="648" t="b">
        <f t="shared" si="45"/>
        <v>1</v>
      </c>
      <c r="AK78" s="648" t="b">
        <f t="shared" si="46"/>
        <v>1</v>
      </c>
      <c r="AL78" s="648" t="b">
        <f>ISBLANK(#REF!)</f>
        <v>0</v>
      </c>
      <c r="AM78" s="159"/>
    </row>
    <row r="79" spans="1:39" s="54" customFormat="1" ht="47.25">
      <c r="A79" s="365" t="s">
        <v>389</v>
      </c>
      <c r="B79" s="626" t="s">
        <v>384</v>
      </c>
      <c r="C79" s="513"/>
      <c r="D79" s="176">
        <v>5</v>
      </c>
      <c r="E79" s="180"/>
      <c r="F79" s="180"/>
      <c r="G79" s="118">
        <v>1.5</v>
      </c>
      <c r="H79" s="301">
        <f>G79*30</f>
        <v>45</v>
      </c>
      <c r="I79" s="175">
        <v>30</v>
      </c>
      <c r="J79" s="176">
        <v>15</v>
      </c>
      <c r="K79" s="176"/>
      <c r="L79" s="176">
        <v>15</v>
      </c>
      <c r="M79" s="190">
        <f>H79-I79</f>
        <v>15</v>
      </c>
      <c r="N79" s="178"/>
      <c r="O79" s="179"/>
      <c r="P79" s="177"/>
      <c r="Q79" s="175"/>
      <c r="R79" s="179"/>
      <c r="S79" s="177"/>
      <c r="T79" s="627">
        <v>2</v>
      </c>
      <c r="U79" s="628"/>
      <c r="V79" s="629"/>
      <c r="W79" s="517"/>
      <c r="X79" s="630"/>
      <c r="Y79" s="79"/>
      <c r="Z79" s="79"/>
      <c r="AA79" s="648" t="b">
        <f t="shared" si="36"/>
        <v>1</v>
      </c>
      <c r="AB79" s="648" t="b">
        <f t="shared" si="37"/>
        <v>1</v>
      </c>
      <c r="AC79" s="648" t="b">
        <f t="shared" si="38"/>
        <v>1</v>
      </c>
      <c r="AD79" s="648" t="b">
        <f t="shared" si="39"/>
        <v>1</v>
      </c>
      <c r="AE79" s="648" t="b">
        <f t="shared" si="40"/>
        <v>1</v>
      </c>
      <c r="AF79" s="648" t="b">
        <f t="shared" si="41"/>
        <v>1</v>
      </c>
      <c r="AG79" s="648" t="b">
        <f t="shared" si="42"/>
        <v>0</v>
      </c>
      <c r="AH79" s="648" t="b">
        <f t="shared" si="43"/>
        <v>1</v>
      </c>
      <c r="AI79" s="648" t="b">
        <f t="shared" si="44"/>
        <v>1</v>
      </c>
      <c r="AJ79" s="648" t="b">
        <f t="shared" si="45"/>
        <v>1</v>
      </c>
      <c r="AK79" s="648" t="b">
        <f t="shared" si="46"/>
        <v>1</v>
      </c>
      <c r="AL79" s="648" t="b">
        <f>ISBLANK(#REF!)</f>
        <v>0</v>
      </c>
      <c r="AM79" s="159"/>
    </row>
    <row r="80" spans="1:39" s="54" customFormat="1" ht="47.25">
      <c r="A80" s="365" t="s">
        <v>427</v>
      </c>
      <c r="B80" s="626" t="s">
        <v>385</v>
      </c>
      <c r="C80" s="513"/>
      <c r="D80" s="176" t="s">
        <v>66</v>
      </c>
      <c r="E80" s="180"/>
      <c r="F80" s="180"/>
      <c r="G80" s="68">
        <v>1.5</v>
      </c>
      <c r="H80" s="301">
        <f>G80*30</f>
        <v>45</v>
      </c>
      <c r="I80" s="175">
        <v>27</v>
      </c>
      <c r="J80" s="176">
        <v>18</v>
      </c>
      <c r="K80" s="176">
        <v>9</v>
      </c>
      <c r="L80" s="183"/>
      <c r="M80" s="190">
        <f>H80-I80</f>
        <v>18</v>
      </c>
      <c r="N80" s="178"/>
      <c r="O80" s="179"/>
      <c r="P80" s="177"/>
      <c r="Q80" s="175"/>
      <c r="R80" s="179"/>
      <c r="S80" s="177"/>
      <c r="T80" s="627"/>
      <c r="U80" s="628">
        <v>3</v>
      </c>
      <c r="V80" s="629"/>
      <c r="W80" s="517"/>
      <c r="X80" s="630"/>
      <c r="Y80" s="79"/>
      <c r="Z80" s="79"/>
      <c r="AA80" s="648" t="b">
        <f t="shared" si="36"/>
        <v>1</v>
      </c>
      <c r="AB80" s="648" t="b">
        <f t="shared" si="37"/>
        <v>1</v>
      </c>
      <c r="AC80" s="648" t="b">
        <f t="shared" si="38"/>
        <v>1</v>
      </c>
      <c r="AD80" s="648" t="b">
        <f t="shared" si="39"/>
        <v>1</v>
      </c>
      <c r="AE80" s="648" t="b">
        <f t="shared" si="40"/>
        <v>1</v>
      </c>
      <c r="AF80" s="648" t="b">
        <f t="shared" si="41"/>
        <v>1</v>
      </c>
      <c r="AG80" s="648" t="b">
        <f t="shared" si="42"/>
        <v>1</v>
      </c>
      <c r="AH80" s="648" t="b">
        <f t="shared" si="43"/>
        <v>0</v>
      </c>
      <c r="AI80" s="648" t="b">
        <f t="shared" si="44"/>
        <v>1</v>
      </c>
      <c r="AJ80" s="648" t="b">
        <f t="shared" si="45"/>
        <v>1</v>
      </c>
      <c r="AK80" s="648" t="b">
        <f t="shared" si="46"/>
        <v>1</v>
      </c>
      <c r="AL80" s="648" t="b">
        <f>ISBLANK(#REF!)</f>
        <v>0</v>
      </c>
      <c r="AM80" s="159"/>
    </row>
    <row r="81" spans="1:39" s="54" customFormat="1" ht="31.5">
      <c r="A81" s="365" t="s">
        <v>390</v>
      </c>
      <c r="B81" s="96" t="s">
        <v>382</v>
      </c>
      <c r="C81" s="513"/>
      <c r="D81" s="176"/>
      <c r="E81" s="180"/>
      <c r="F81" s="180"/>
      <c r="G81" s="100">
        <f>G82+G83</f>
        <v>6</v>
      </c>
      <c r="H81" s="100">
        <f>H82+H83</f>
        <v>180</v>
      </c>
      <c r="I81" s="509">
        <f>I82+I83</f>
        <v>90</v>
      </c>
      <c r="J81" s="245">
        <f>J82+J83</f>
        <v>54</v>
      </c>
      <c r="K81" s="245">
        <f>K82+K83</f>
        <v>18</v>
      </c>
      <c r="L81" s="183"/>
      <c r="M81" s="510">
        <f>M82+M83</f>
        <v>90</v>
      </c>
      <c r="N81" s="178"/>
      <c r="O81" s="179"/>
      <c r="P81" s="177"/>
      <c r="Q81" s="175"/>
      <c r="R81" s="179"/>
      <c r="S81" s="177"/>
      <c r="T81" s="627"/>
      <c r="U81" s="628"/>
      <c r="V81" s="629"/>
      <c r="W81" s="517"/>
      <c r="X81" s="630"/>
      <c r="Y81" s="79"/>
      <c r="Z81" s="79"/>
      <c r="AA81" s="648"/>
      <c r="AB81" s="648"/>
      <c r="AC81" s="648"/>
      <c r="AD81" s="648"/>
      <c r="AE81" s="648"/>
      <c r="AF81" s="648"/>
      <c r="AG81" s="648"/>
      <c r="AH81" s="648"/>
      <c r="AI81" s="648"/>
      <c r="AJ81" s="648"/>
      <c r="AK81" s="648"/>
      <c r="AL81" s="648"/>
      <c r="AM81" s="159"/>
    </row>
    <row r="82" spans="1:39" s="54" customFormat="1" ht="31.5">
      <c r="A82" s="387" t="s">
        <v>428</v>
      </c>
      <c r="B82" s="626" t="s">
        <v>382</v>
      </c>
      <c r="C82" s="185"/>
      <c r="D82" s="176"/>
      <c r="E82" s="176"/>
      <c r="F82" s="177"/>
      <c r="G82" s="191">
        <v>3</v>
      </c>
      <c r="H82" s="301">
        <f>G82*30</f>
        <v>90</v>
      </c>
      <c r="I82" s="175">
        <f>J82+K82+L82</f>
        <v>45</v>
      </c>
      <c r="J82" s="176">
        <v>27</v>
      </c>
      <c r="K82" s="176"/>
      <c r="L82" s="176">
        <v>18</v>
      </c>
      <c r="M82" s="177">
        <f>H82-I82</f>
        <v>45</v>
      </c>
      <c r="N82" s="178"/>
      <c r="O82" s="179"/>
      <c r="P82" s="177"/>
      <c r="Q82" s="175"/>
      <c r="R82" s="179">
        <v>5</v>
      </c>
      <c r="S82" s="177"/>
      <c r="T82" s="514"/>
      <c r="U82" s="515"/>
      <c r="V82" s="516"/>
      <c r="W82" s="517"/>
      <c r="X82" s="515"/>
      <c r="Y82" s="79"/>
      <c r="Z82" s="79"/>
      <c r="AA82" s="648" t="b">
        <f aca="true" t="shared" si="51" ref="AA82:AK85">ISBLANK(N82)</f>
        <v>1</v>
      </c>
      <c r="AB82" s="648" t="b">
        <f t="shared" si="51"/>
        <v>1</v>
      </c>
      <c r="AC82" s="648" t="b">
        <f t="shared" si="51"/>
        <v>1</v>
      </c>
      <c r="AD82" s="648" t="b">
        <f t="shared" si="51"/>
        <v>1</v>
      </c>
      <c r="AE82" s="648" t="b">
        <f t="shared" si="51"/>
        <v>0</v>
      </c>
      <c r="AF82" s="648" t="b">
        <f t="shared" si="51"/>
        <v>1</v>
      </c>
      <c r="AG82" s="648" t="b">
        <f t="shared" si="51"/>
        <v>1</v>
      </c>
      <c r="AH82" s="648" t="b">
        <f t="shared" si="51"/>
        <v>1</v>
      </c>
      <c r="AI82" s="648" t="b">
        <f t="shared" si="51"/>
        <v>1</v>
      </c>
      <c r="AJ82" s="648" t="b">
        <f t="shared" si="51"/>
        <v>1</v>
      </c>
      <c r="AK82" s="648" t="b">
        <f t="shared" si="51"/>
        <v>1</v>
      </c>
      <c r="AL82" s="648" t="b">
        <f>ISBLANK(#REF!)</f>
        <v>0</v>
      </c>
      <c r="AM82" s="159"/>
    </row>
    <row r="83" spans="1:39" s="54" customFormat="1" ht="31.5">
      <c r="A83" s="511" t="s">
        <v>429</v>
      </c>
      <c r="B83" s="626" t="s">
        <v>382</v>
      </c>
      <c r="C83" s="185" t="s">
        <v>65</v>
      </c>
      <c r="D83" s="176"/>
      <c r="E83" s="176"/>
      <c r="F83" s="177"/>
      <c r="G83" s="300">
        <v>3</v>
      </c>
      <c r="H83" s="301">
        <f>G83*30</f>
        <v>90</v>
      </c>
      <c r="I83" s="175">
        <f>J83+K83+L83</f>
        <v>45</v>
      </c>
      <c r="J83" s="176">
        <v>27</v>
      </c>
      <c r="K83" s="176">
        <v>18</v>
      </c>
      <c r="L83" s="176"/>
      <c r="M83" s="177">
        <f>H83-I83</f>
        <v>45</v>
      </c>
      <c r="N83" s="178"/>
      <c r="O83" s="179"/>
      <c r="P83" s="177"/>
      <c r="Q83" s="175"/>
      <c r="R83" s="179"/>
      <c r="S83" s="177">
        <v>5</v>
      </c>
      <c r="T83" s="175"/>
      <c r="U83" s="179"/>
      <c r="V83" s="177"/>
      <c r="W83" s="175"/>
      <c r="X83" s="180"/>
      <c r="Y83" s="79"/>
      <c r="Z83" s="79"/>
      <c r="AA83" s="648" t="b">
        <f t="shared" si="51"/>
        <v>1</v>
      </c>
      <c r="AB83" s="648" t="b">
        <f t="shared" si="51"/>
        <v>1</v>
      </c>
      <c r="AC83" s="648" t="b">
        <f t="shared" si="51"/>
        <v>1</v>
      </c>
      <c r="AD83" s="648" t="b">
        <f t="shared" si="51"/>
        <v>1</v>
      </c>
      <c r="AE83" s="648" t="b">
        <f t="shared" si="51"/>
        <v>1</v>
      </c>
      <c r="AF83" s="648" t="b">
        <f t="shared" si="51"/>
        <v>0</v>
      </c>
      <c r="AG83" s="648" t="b">
        <f t="shared" si="51"/>
        <v>1</v>
      </c>
      <c r="AH83" s="648" t="b">
        <f t="shared" si="51"/>
        <v>1</v>
      </c>
      <c r="AI83" s="648" t="b">
        <f t="shared" si="51"/>
        <v>1</v>
      </c>
      <c r="AJ83" s="648" t="b">
        <f t="shared" si="51"/>
        <v>1</v>
      </c>
      <c r="AK83" s="648" t="b">
        <f t="shared" si="51"/>
        <v>1</v>
      </c>
      <c r="AL83" s="648" t="b">
        <f>ISBLANK(#REF!)</f>
        <v>0</v>
      </c>
      <c r="AM83" s="159"/>
    </row>
    <row r="84" spans="1:39" s="54" customFormat="1" ht="31.5">
      <c r="A84" s="365" t="s">
        <v>430</v>
      </c>
      <c r="B84" s="67" t="s">
        <v>251</v>
      </c>
      <c r="C84" s="62"/>
      <c r="D84" s="69">
        <v>7</v>
      </c>
      <c r="E84" s="64"/>
      <c r="F84" s="65"/>
      <c r="G84" s="100">
        <v>6</v>
      </c>
      <c r="H84" s="101">
        <f>G84*30</f>
        <v>180</v>
      </c>
      <c r="I84" s="103">
        <f>J84+K84+L84</f>
        <v>60</v>
      </c>
      <c r="J84" s="111">
        <v>30</v>
      </c>
      <c r="K84" s="111">
        <v>30</v>
      </c>
      <c r="L84" s="111"/>
      <c r="M84" s="102">
        <f>H84-I84</f>
        <v>120</v>
      </c>
      <c r="N84" s="70"/>
      <c r="O84" s="78"/>
      <c r="P84" s="66"/>
      <c r="Q84" s="71"/>
      <c r="R84" s="78"/>
      <c r="S84" s="66"/>
      <c r="T84" s="71"/>
      <c r="U84" s="78"/>
      <c r="V84" s="66"/>
      <c r="W84" s="71">
        <v>4</v>
      </c>
      <c r="X84" s="82"/>
      <c r="Y84" s="79"/>
      <c r="Z84" s="79"/>
      <c r="AA84" s="648" t="b">
        <f t="shared" si="51"/>
        <v>1</v>
      </c>
      <c r="AB84" s="648" t="b">
        <f t="shared" si="51"/>
        <v>1</v>
      </c>
      <c r="AC84" s="648" t="b">
        <f t="shared" si="51"/>
        <v>1</v>
      </c>
      <c r="AD84" s="648" t="b">
        <f t="shared" si="51"/>
        <v>1</v>
      </c>
      <c r="AE84" s="648" t="b">
        <f t="shared" si="51"/>
        <v>1</v>
      </c>
      <c r="AF84" s="648" t="b">
        <f t="shared" si="51"/>
        <v>1</v>
      </c>
      <c r="AG84" s="648" t="b">
        <f t="shared" si="51"/>
        <v>1</v>
      </c>
      <c r="AH84" s="648" t="b">
        <f t="shared" si="51"/>
        <v>1</v>
      </c>
      <c r="AI84" s="648" t="b">
        <f t="shared" si="51"/>
        <v>1</v>
      </c>
      <c r="AJ84" s="648" t="b">
        <f t="shared" si="51"/>
        <v>0</v>
      </c>
      <c r="AK84" s="648" t="b">
        <f t="shared" si="51"/>
        <v>1</v>
      </c>
      <c r="AL84" s="648" t="b">
        <f>ISBLANK(#REF!)</f>
        <v>0</v>
      </c>
      <c r="AM84" s="159"/>
    </row>
    <row r="85" spans="1:39" s="54" customFormat="1" ht="16.5" thickBot="1">
      <c r="A85" s="366"/>
      <c r="B85" s="229"/>
      <c r="C85" s="348"/>
      <c r="D85" s="207"/>
      <c r="E85" s="207"/>
      <c r="F85" s="208"/>
      <c r="G85" s="350"/>
      <c r="H85" s="351"/>
      <c r="I85" s="349"/>
      <c r="J85" s="347"/>
      <c r="K85" s="347"/>
      <c r="L85" s="347"/>
      <c r="M85" s="352"/>
      <c r="N85" s="349"/>
      <c r="O85" s="347"/>
      <c r="P85" s="352"/>
      <c r="Q85" s="349"/>
      <c r="R85" s="347"/>
      <c r="S85" s="352"/>
      <c r="T85" s="349"/>
      <c r="U85" s="347"/>
      <c r="V85" s="352"/>
      <c r="W85" s="349"/>
      <c r="X85" s="347"/>
      <c r="Y85" s="79"/>
      <c r="Z85" s="79"/>
      <c r="AA85" s="648" t="b">
        <f t="shared" si="51"/>
        <v>1</v>
      </c>
      <c r="AB85" s="648" t="b">
        <f t="shared" si="51"/>
        <v>1</v>
      </c>
      <c r="AC85" s="648" t="b">
        <f t="shared" si="51"/>
        <v>1</v>
      </c>
      <c r="AD85" s="648" t="b">
        <f t="shared" si="51"/>
        <v>1</v>
      </c>
      <c r="AE85" s="648" t="b">
        <f t="shared" si="51"/>
        <v>1</v>
      </c>
      <c r="AF85" s="648" t="b">
        <f t="shared" si="51"/>
        <v>1</v>
      </c>
      <c r="AG85" s="648" t="b">
        <f t="shared" si="51"/>
        <v>1</v>
      </c>
      <c r="AH85" s="648" t="b">
        <f t="shared" si="51"/>
        <v>1</v>
      </c>
      <c r="AI85" s="648" t="b">
        <f t="shared" si="51"/>
        <v>1</v>
      </c>
      <c r="AJ85" s="648" t="b">
        <f t="shared" si="51"/>
        <v>1</v>
      </c>
      <c r="AK85" s="648" t="b">
        <f t="shared" si="51"/>
        <v>1</v>
      </c>
      <c r="AL85" s="648" t="b">
        <f>ISBLANK(#REF!)</f>
        <v>0</v>
      </c>
      <c r="AM85" s="159"/>
    </row>
    <row r="86" spans="1:39" s="54" customFormat="1" ht="16.5" thickBot="1">
      <c r="A86" s="1182" t="s">
        <v>84</v>
      </c>
      <c r="B86" s="1183"/>
      <c r="C86" s="1183"/>
      <c r="D86" s="1183"/>
      <c r="E86" s="1183"/>
      <c r="F86" s="1184"/>
      <c r="G86" s="353">
        <f aca="true" t="shared" si="52" ref="G86:M86">G55+G59+G64+G68+G72+G73+G74+G75+G77+G84+G67+G76+G56+G81</f>
        <v>68</v>
      </c>
      <c r="H86" s="353">
        <f t="shared" si="52"/>
        <v>2040</v>
      </c>
      <c r="I86" s="353">
        <f t="shared" si="52"/>
        <v>969</v>
      </c>
      <c r="J86" s="353">
        <f t="shared" si="52"/>
        <v>531</v>
      </c>
      <c r="K86" s="353">
        <f t="shared" si="52"/>
        <v>151</v>
      </c>
      <c r="L86" s="353">
        <f t="shared" si="52"/>
        <v>269</v>
      </c>
      <c r="M86" s="353">
        <f t="shared" si="52"/>
        <v>1071</v>
      </c>
      <c r="N86" s="662">
        <f>SUM(N55:N85)</f>
        <v>2</v>
      </c>
      <c r="O86" s="662">
        <f>SUM(O55:O85)</f>
        <v>0</v>
      </c>
      <c r="P86" s="661">
        <v>0</v>
      </c>
      <c r="Q86" s="662">
        <f aca="true" t="shared" si="53" ref="Q86:X86">SUM(Q55:Q85)</f>
        <v>4</v>
      </c>
      <c r="R86" s="662">
        <f t="shared" si="53"/>
        <v>17</v>
      </c>
      <c r="S86" s="662">
        <f t="shared" si="53"/>
        <v>21</v>
      </c>
      <c r="T86" s="662">
        <f t="shared" si="53"/>
        <v>12</v>
      </c>
      <c r="U86" s="662">
        <f t="shared" si="53"/>
        <v>15</v>
      </c>
      <c r="V86" s="662">
        <f t="shared" si="53"/>
        <v>6</v>
      </c>
      <c r="W86" s="662">
        <f t="shared" si="53"/>
        <v>11</v>
      </c>
      <c r="X86" s="662">
        <f t="shared" si="53"/>
        <v>0</v>
      </c>
      <c r="Y86" s="79"/>
      <c r="Z86" s="79"/>
      <c r="AA86" s="650">
        <f aca="true" t="shared" si="54" ref="AA86:AL86">SUMIF(AA55:AA85,FALSE,$G55:$G85)</f>
        <v>3</v>
      </c>
      <c r="AB86" s="650">
        <f t="shared" si="54"/>
        <v>0</v>
      </c>
      <c r="AC86" s="650">
        <f t="shared" si="54"/>
        <v>0</v>
      </c>
      <c r="AD86" s="650">
        <f t="shared" si="54"/>
        <v>3.5</v>
      </c>
      <c r="AE86" s="650">
        <f t="shared" si="54"/>
        <v>10.5</v>
      </c>
      <c r="AF86" s="650">
        <f t="shared" si="54"/>
        <v>13</v>
      </c>
      <c r="AG86" s="650">
        <f t="shared" si="54"/>
        <v>10</v>
      </c>
      <c r="AH86" s="650">
        <f t="shared" si="54"/>
        <v>9</v>
      </c>
      <c r="AI86" s="650">
        <f t="shared" si="54"/>
        <v>4</v>
      </c>
      <c r="AJ86" s="650">
        <f t="shared" si="54"/>
        <v>15</v>
      </c>
      <c r="AK86" s="650">
        <f t="shared" si="54"/>
        <v>0</v>
      </c>
      <c r="AL86" s="650">
        <f t="shared" si="54"/>
        <v>95.5</v>
      </c>
      <c r="AM86" s="647">
        <f>SUM(AA86:AL86)</f>
        <v>163.5</v>
      </c>
    </row>
    <row r="87" spans="1:39" ht="16.5" thickBot="1">
      <c r="A87" s="1242" t="s">
        <v>256</v>
      </c>
      <c r="B87" s="1243"/>
      <c r="C87" s="1243"/>
      <c r="D87" s="1243"/>
      <c r="E87" s="1243"/>
      <c r="F87" s="1243"/>
      <c r="G87" s="1243"/>
      <c r="H87" s="1243"/>
      <c r="I87" s="1243"/>
      <c r="J87" s="1243"/>
      <c r="K87" s="1243"/>
      <c r="L87" s="1243"/>
      <c r="M87" s="1243"/>
      <c r="N87" s="1243"/>
      <c r="O87" s="1243"/>
      <c r="P87" s="1243"/>
      <c r="Q87" s="1243"/>
      <c r="R87" s="1243"/>
      <c r="S87" s="1243"/>
      <c r="T87" s="1243"/>
      <c r="U87" s="1243"/>
      <c r="V87" s="1243"/>
      <c r="W87" s="1243"/>
      <c r="X87" s="1243"/>
      <c r="AA87" s="144" t="s">
        <v>43</v>
      </c>
      <c r="AB87" s="649">
        <f>AA86+AB86+AC86</f>
        <v>3</v>
      </c>
      <c r="AD87" s="144" t="s">
        <v>44</v>
      </c>
      <c r="AE87" s="649">
        <f>AD86+AE86+AF86</f>
        <v>27</v>
      </c>
      <c r="AG87" s="144" t="s">
        <v>45</v>
      </c>
      <c r="AH87" s="649">
        <f>AG86+AH86+AI86</f>
        <v>23</v>
      </c>
      <c r="AJ87" s="144" t="s">
        <v>46</v>
      </c>
      <c r="AK87" s="649">
        <f>AJ86+AK86+AL86</f>
        <v>110.5</v>
      </c>
      <c r="AM87" s="647">
        <f>AB87+AE87+AH87+AK87</f>
        <v>163.5</v>
      </c>
    </row>
    <row r="88" spans="1:38" s="54" customFormat="1" ht="15.75">
      <c r="A88" s="209" t="s">
        <v>139</v>
      </c>
      <c r="B88" s="97" t="s">
        <v>142</v>
      </c>
      <c r="C88" s="25"/>
      <c r="D88" s="26" t="s">
        <v>65</v>
      </c>
      <c r="E88" s="26"/>
      <c r="F88" s="210"/>
      <c r="G88" s="211">
        <v>3</v>
      </c>
      <c r="H88" s="212">
        <f>G88*30</f>
        <v>90</v>
      </c>
      <c r="I88" s="654">
        <f>J88+K88+L88</f>
        <v>0</v>
      </c>
      <c r="J88" s="213"/>
      <c r="K88" s="213"/>
      <c r="L88" s="213"/>
      <c r="M88" s="652">
        <f>H88-I88</f>
        <v>90</v>
      </c>
      <c r="N88" s="215"/>
      <c r="O88" s="216"/>
      <c r="P88" s="217"/>
      <c r="Q88" s="218"/>
      <c r="R88" s="219"/>
      <c r="S88" s="217"/>
      <c r="T88" s="218"/>
      <c r="U88" s="219"/>
      <c r="V88" s="217"/>
      <c r="W88" s="218"/>
      <c r="X88" s="220"/>
      <c r="AA88" s="318" t="b">
        <f aca="true" t="shared" si="55" ref="AA88:AK90">ISBLANK(N88)</f>
        <v>1</v>
      </c>
      <c r="AB88" s="318" t="b">
        <f t="shared" si="55"/>
        <v>1</v>
      </c>
      <c r="AC88" s="318" t="b">
        <f t="shared" si="55"/>
        <v>1</v>
      </c>
      <c r="AD88" s="318" t="b">
        <f t="shared" si="55"/>
        <v>1</v>
      </c>
      <c r="AE88" s="318" t="b">
        <f t="shared" si="55"/>
        <v>1</v>
      </c>
      <c r="AF88" s="318" t="b">
        <f t="shared" si="55"/>
        <v>1</v>
      </c>
      <c r="AG88" s="318" t="b">
        <f t="shared" si="55"/>
        <v>1</v>
      </c>
      <c r="AH88" s="318" t="b">
        <f t="shared" si="55"/>
        <v>1</v>
      </c>
      <c r="AI88" s="318" t="b">
        <f t="shared" si="55"/>
        <v>1</v>
      </c>
      <c r="AJ88" s="318" t="b">
        <f t="shared" si="55"/>
        <v>1</v>
      </c>
      <c r="AK88" s="318" t="b">
        <f t="shared" si="55"/>
        <v>1</v>
      </c>
      <c r="AL88" s="318" t="b">
        <f>ISBLANK(#REF!)</f>
        <v>0</v>
      </c>
    </row>
    <row r="89" spans="1:38" s="54" customFormat="1" ht="31.5">
      <c r="A89" s="174" t="s">
        <v>140</v>
      </c>
      <c r="B89" s="98" t="s">
        <v>144</v>
      </c>
      <c r="C89" s="28"/>
      <c r="D89" s="29" t="s">
        <v>67</v>
      </c>
      <c r="E89" s="29"/>
      <c r="F89" s="221"/>
      <c r="G89" s="222">
        <v>4.5</v>
      </c>
      <c r="H89" s="223">
        <f>G89*30</f>
        <v>135</v>
      </c>
      <c r="I89" s="655">
        <f>J89+K89+L89</f>
        <v>0</v>
      </c>
      <c r="J89" s="183"/>
      <c r="K89" s="183"/>
      <c r="L89" s="183"/>
      <c r="M89" s="653">
        <f>H89-I89</f>
        <v>135</v>
      </c>
      <c r="N89" s="224"/>
      <c r="O89" s="225"/>
      <c r="P89" s="173"/>
      <c r="Q89" s="226"/>
      <c r="R89" s="225"/>
      <c r="S89" s="173"/>
      <c r="T89" s="226"/>
      <c r="U89" s="225"/>
      <c r="V89" s="173"/>
      <c r="W89" s="226"/>
      <c r="X89" s="227"/>
      <c r="AA89" s="318" t="b">
        <f t="shared" si="55"/>
        <v>1</v>
      </c>
      <c r="AB89" s="318" t="b">
        <f t="shared" si="55"/>
        <v>1</v>
      </c>
      <c r="AC89" s="318" t="b">
        <f t="shared" si="55"/>
        <v>1</v>
      </c>
      <c r="AD89" s="318" t="b">
        <f t="shared" si="55"/>
        <v>1</v>
      </c>
      <c r="AE89" s="318" t="b">
        <f t="shared" si="55"/>
        <v>1</v>
      </c>
      <c r="AF89" s="318" t="b">
        <f t="shared" si="55"/>
        <v>1</v>
      </c>
      <c r="AG89" s="318" t="b">
        <f t="shared" si="55"/>
        <v>1</v>
      </c>
      <c r="AH89" s="318" t="b">
        <f t="shared" si="55"/>
        <v>1</v>
      </c>
      <c r="AI89" s="318" t="b">
        <f t="shared" si="55"/>
        <v>1</v>
      </c>
      <c r="AJ89" s="318" t="b">
        <f t="shared" si="55"/>
        <v>1</v>
      </c>
      <c r="AK89" s="318" t="b">
        <f t="shared" si="55"/>
        <v>1</v>
      </c>
      <c r="AL89" s="318" t="b">
        <f>ISBLANK(#REF!)</f>
        <v>0</v>
      </c>
    </row>
    <row r="90" spans="1:38" s="54" customFormat="1" ht="16.5" thickBot="1">
      <c r="A90" s="887" t="s">
        <v>141</v>
      </c>
      <c r="B90" s="888" t="s">
        <v>145</v>
      </c>
      <c r="C90" s="889"/>
      <c r="D90" s="768">
        <v>8</v>
      </c>
      <c r="E90" s="768"/>
      <c r="F90" s="890"/>
      <c r="G90" s="891">
        <v>4</v>
      </c>
      <c r="H90" s="892">
        <f>G90*30</f>
        <v>120</v>
      </c>
      <c r="I90" s="893">
        <f>J90+K90+L90</f>
        <v>0</v>
      </c>
      <c r="J90" s="894"/>
      <c r="K90" s="894"/>
      <c r="L90" s="894"/>
      <c r="M90" s="895">
        <f>H90-I90</f>
        <v>120</v>
      </c>
      <c r="N90" s="925"/>
      <c r="O90" s="926"/>
      <c r="P90" s="927"/>
      <c r="Q90" s="928"/>
      <c r="R90" s="926"/>
      <c r="S90" s="897"/>
      <c r="T90" s="898"/>
      <c r="U90" s="896"/>
      <c r="V90" s="897"/>
      <c r="W90" s="898"/>
      <c r="X90" s="899"/>
      <c r="AA90" s="318" t="b">
        <f t="shared" si="55"/>
        <v>1</v>
      </c>
      <c r="AB90" s="318" t="b">
        <f t="shared" si="55"/>
        <v>1</v>
      </c>
      <c r="AC90" s="318" t="b">
        <f t="shared" si="55"/>
        <v>1</v>
      </c>
      <c r="AD90" s="318" t="b">
        <f t="shared" si="55"/>
        <v>1</v>
      </c>
      <c r="AE90" s="318" t="b">
        <f t="shared" si="55"/>
        <v>1</v>
      </c>
      <c r="AF90" s="318" t="b">
        <f t="shared" si="55"/>
        <v>1</v>
      </c>
      <c r="AG90" s="318" t="b">
        <f t="shared" si="55"/>
        <v>1</v>
      </c>
      <c r="AH90" s="318" t="b">
        <f t="shared" si="55"/>
        <v>1</v>
      </c>
      <c r="AI90" s="318" t="b">
        <f t="shared" si="55"/>
        <v>1</v>
      </c>
      <c r="AJ90" s="318" t="b">
        <f t="shared" si="55"/>
        <v>1</v>
      </c>
      <c r="AK90" s="318" t="b">
        <f t="shared" si="55"/>
        <v>1</v>
      </c>
      <c r="AL90" s="318" t="b">
        <f>ISBLANK(#REF!)</f>
        <v>0</v>
      </c>
    </row>
    <row r="91" spans="1:38" s="54" customFormat="1" ht="16.5" thickBot="1">
      <c r="A91" s="1244" t="s">
        <v>207</v>
      </c>
      <c r="B91" s="1245"/>
      <c r="C91" s="1245"/>
      <c r="D91" s="1245"/>
      <c r="E91" s="1245"/>
      <c r="F91" s="1246"/>
      <c r="G91" s="900">
        <f aca="true" t="shared" si="56" ref="G91:M91">G88+G89+G90</f>
        <v>11.5</v>
      </c>
      <c r="H91" s="901">
        <f t="shared" si="56"/>
        <v>345</v>
      </c>
      <c r="I91" s="902">
        <f t="shared" si="56"/>
        <v>0</v>
      </c>
      <c r="J91" s="903">
        <f t="shared" si="56"/>
        <v>0</v>
      </c>
      <c r="K91" s="902">
        <f t="shared" si="56"/>
        <v>0</v>
      </c>
      <c r="L91" s="902">
        <f t="shared" si="56"/>
        <v>0</v>
      </c>
      <c r="M91" s="904">
        <f t="shared" si="56"/>
        <v>345</v>
      </c>
      <c r="N91" s="929">
        <f>SUM(N88:N90)</f>
        <v>0</v>
      </c>
      <c r="O91" s="930">
        <f aca="true" t="shared" si="57" ref="O91:X91">SUM(O88:O90)</f>
        <v>0</v>
      </c>
      <c r="P91" s="931">
        <f t="shared" si="57"/>
        <v>0</v>
      </c>
      <c r="Q91" s="929">
        <f t="shared" si="57"/>
        <v>0</v>
      </c>
      <c r="R91" s="930">
        <f t="shared" si="57"/>
        <v>0</v>
      </c>
      <c r="S91" s="908">
        <f t="shared" si="57"/>
        <v>0</v>
      </c>
      <c r="T91" s="907">
        <f t="shared" si="57"/>
        <v>0</v>
      </c>
      <c r="U91" s="906">
        <f t="shared" si="57"/>
        <v>0</v>
      </c>
      <c r="V91" s="907">
        <f t="shared" si="57"/>
        <v>0</v>
      </c>
      <c r="W91" s="905">
        <f t="shared" si="57"/>
        <v>0</v>
      </c>
      <c r="X91" s="906">
        <f t="shared" si="57"/>
        <v>0</v>
      </c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</row>
    <row r="92" spans="1:38" ht="16.5" thickBot="1">
      <c r="A92" s="1247" t="s">
        <v>285</v>
      </c>
      <c r="B92" s="1248"/>
      <c r="C92" s="1248"/>
      <c r="D92" s="1248"/>
      <c r="E92" s="1248"/>
      <c r="F92" s="1248"/>
      <c r="G92" s="1248"/>
      <c r="H92" s="1248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</row>
    <row r="93" spans="1:38" s="54" customFormat="1" ht="16.5" thickBot="1">
      <c r="A93" s="909" t="s">
        <v>146</v>
      </c>
      <c r="B93" s="888" t="s">
        <v>200</v>
      </c>
      <c r="C93" s="910" t="s">
        <v>387</v>
      </c>
      <c r="D93" s="911"/>
      <c r="E93" s="911"/>
      <c r="F93" s="912"/>
      <c r="G93" s="913">
        <v>10</v>
      </c>
      <c r="H93" s="914">
        <f>G93*30</f>
        <v>300</v>
      </c>
      <c r="I93" s="915">
        <f>J93+K93+L93</f>
        <v>0</v>
      </c>
      <c r="J93" s="916"/>
      <c r="K93" s="916"/>
      <c r="L93" s="916"/>
      <c r="M93" s="917">
        <f>H93-I93</f>
        <v>300</v>
      </c>
      <c r="N93" s="932"/>
      <c r="O93" s="933"/>
      <c r="P93" s="934"/>
      <c r="Q93" s="935"/>
      <c r="R93" s="933"/>
      <c r="S93" s="919"/>
      <c r="T93" s="920"/>
      <c r="U93" s="918"/>
      <c r="V93" s="919"/>
      <c r="W93" s="920"/>
      <c r="X93" s="919"/>
      <c r="AA93" s="318" t="b">
        <f aca="true" t="shared" si="58" ref="AA93:AK93">ISBLANK(N93)</f>
        <v>1</v>
      </c>
      <c r="AB93" s="318" t="b">
        <f t="shared" si="58"/>
        <v>1</v>
      </c>
      <c r="AC93" s="318" t="b">
        <f t="shared" si="58"/>
        <v>1</v>
      </c>
      <c r="AD93" s="318" t="b">
        <f t="shared" si="58"/>
        <v>1</v>
      </c>
      <c r="AE93" s="318" t="b">
        <f t="shared" si="58"/>
        <v>1</v>
      </c>
      <c r="AF93" s="318" t="b">
        <f t="shared" si="58"/>
        <v>1</v>
      </c>
      <c r="AG93" s="318" t="b">
        <f t="shared" si="58"/>
        <v>1</v>
      </c>
      <c r="AH93" s="318" t="b">
        <f t="shared" si="58"/>
        <v>1</v>
      </c>
      <c r="AI93" s="318" t="b">
        <f t="shared" si="58"/>
        <v>1</v>
      </c>
      <c r="AJ93" s="318" t="b">
        <f t="shared" si="58"/>
        <v>1</v>
      </c>
      <c r="AK93" s="318" t="b">
        <f t="shared" si="58"/>
        <v>1</v>
      </c>
      <c r="AL93" s="318" t="b">
        <f>ISBLANK(#REF!)</f>
        <v>0</v>
      </c>
    </row>
    <row r="94" spans="1:38" s="54" customFormat="1" ht="16.5" customHeight="1" thickBot="1">
      <c r="A94" s="1250" t="s">
        <v>56</v>
      </c>
      <c r="B94" s="1251"/>
      <c r="C94" s="1251"/>
      <c r="D94" s="1251"/>
      <c r="E94" s="1251"/>
      <c r="F94" s="1252"/>
      <c r="G94" s="231">
        <f aca="true" t="shared" si="59" ref="G94:X94">G93</f>
        <v>10</v>
      </c>
      <c r="H94" s="232">
        <f t="shared" si="59"/>
        <v>300</v>
      </c>
      <c r="I94" s="656">
        <f t="shared" si="59"/>
        <v>0</v>
      </c>
      <c r="J94" s="656">
        <f t="shared" si="59"/>
        <v>0</v>
      </c>
      <c r="K94" s="656">
        <f t="shared" si="59"/>
        <v>0</v>
      </c>
      <c r="L94" s="656">
        <f t="shared" si="59"/>
        <v>0</v>
      </c>
      <c r="M94" s="233">
        <f t="shared" si="59"/>
        <v>300</v>
      </c>
      <c r="N94" s="657">
        <f t="shared" si="59"/>
        <v>0</v>
      </c>
      <c r="O94" s="657">
        <f t="shared" si="59"/>
        <v>0</v>
      </c>
      <c r="P94" s="657">
        <f t="shared" si="59"/>
        <v>0</v>
      </c>
      <c r="Q94" s="657">
        <f t="shared" si="59"/>
        <v>0</v>
      </c>
      <c r="R94" s="657">
        <f t="shared" si="59"/>
        <v>0</v>
      </c>
      <c r="S94" s="657">
        <f t="shared" si="59"/>
        <v>0</v>
      </c>
      <c r="T94" s="657">
        <f t="shared" si="59"/>
        <v>0</v>
      </c>
      <c r="U94" s="657">
        <f t="shared" si="59"/>
        <v>0</v>
      </c>
      <c r="V94" s="657">
        <f t="shared" si="59"/>
        <v>0</v>
      </c>
      <c r="W94" s="657">
        <f t="shared" si="59"/>
        <v>0</v>
      </c>
      <c r="X94" s="657">
        <f t="shared" si="59"/>
        <v>0</v>
      </c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</row>
    <row r="95" spans="1:39" ht="17.25" customHeight="1" thickBot="1">
      <c r="A95" s="1253" t="s">
        <v>57</v>
      </c>
      <c r="B95" s="1254"/>
      <c r="C95" s="1254"/>
      <c r="D95" s="1254"/>
      <c r="E95" s="1254"/>
      <c r="F95" s="1255"/>
      <c r="G95" s="234">
        <f aca="true" t="shared" si="60" ref="G95:X95">G52+G91+G94+G86</f>
        <v>166</v>
      </c>
      <c r="H95" s="632">
        <f t="shared" si="60"/>
        <v>4980</v>
      </c>
      <c r="I95" s="632">
        <f t="shared" si="60"/>
        <v>2072</v>
      </c>
      <c r="J95" s="632">
        <f t="shared" si="60"/>
        <v>1008</v>
      </c>
      <c r="K95" s="632">
        <f t="shared" si="60"/>
        <v>280</v>
      </c>
      <c r="L95" s="632">
        <f t="shared" si="60"/>
        <v>766</v>
      </c>
      <c r="M95" s="632">
        <f t="shared" si="60"/>
        <v>2908</v>
      </c>
      <c r="N95" s="660">
        <f t="shared" si="60"/>
        <v>26</v>
      </c>
      <c r="O95" s="660">
        <f t="shared" si="60"/>
        <v>23</v>
      </c>
      <c r="P95" s="660">
        <f t="shared" si="60"/>
        <v>26</v>
      </c>
      <c r="Q95" s="660">
        <f t="shared" si="60"/>
        <v>19</v>
      </c>
      <c r="R95" s="660">
        <f t="shared" si="60"/>
        <v>22</v>
      </c>
      <c r="S95" s="660">
        <f t="shared" si="60"/>
        <v>21</v>
      </c>
      <c r="T95" s="660">
        <f t="shared" si="60"/>
        <v>12</v>
      </c>
      <c r="U95" s="660">
        <f t="shared" si="60"/>
        <v>15</v>
      </c>
      <c r="V95" s="660">
        <f t="shared" si="60"/>
        <v>6</v>
      </c>
      <c r="W95" s="660">
        <f t="shared" si="60"/>
        <v>11</v>
      </c>
      <c r="X95" s="660">
        <f t="shared" si="60"/>
        <v>2</v>
      </c>
      <c r="AA95" s="651">
        <f>SUMIF(AA88:AA90,FALSE,$G88:$G90)</f>
        <v>0</v>
      </c>
      <c r="AB95" s="651">
        <f aca="true" t="shared" si="61" ref="AB95:AK95">SUMIF(AB88:AB90,FALSE,$G88:$G90)</f>
        <v>0</v>
      </c>
      <c r="AC95" s="316">
        <f t="shared" si="61"/>
        <v>0</v>
      </c>
      <c r="AD95" s="651">
        <f t="shared" si="61"/>
        <v>0</v>
      </c>
      <c r="AE95" s="651">
        <f t="shared" si="61"/>
        <v>0</v>
      </c>
      <c r="AF95" s="671">
        <f>SUMIF(AF88:AF90,FALSE,$G88:$G90)+G88</f>
        <v>3</v>
      </c>
      <c r="AG95" s="651">
        <f t="shared" si="61"/>
        <v>0</v>
      </c>
      <c r="AH95" s="651">
        <f t="shared" si="61"/>
        <v>0</v>
      </c>
      <c r="AI95" s="671">
        <f>SUMIF(AI88:AI90,FALSE,$G88:$G90)+G89</f>
        <v>4.5</v>
      </c>
      <c r="AJ95" s="651">
        <f t="shared" si="61"/>
        <v>0</v>
      </c>
      <c r="AK95" s="651">
        <f t="shared" si="61"/>
        <v>0</v>
      </c>
      <c r="AL95" s="671">
        <f>SUMIF(AL88:AL90,FALSE,$G88:$G90)+G90+G93</f>
        <v>25.5</v>
      </c>
      <c r="AM95" s="647">
        <f>SUM(AA95:AL95)</f>
        <v>33</v>
      </c>
    </row>
    <row r="96" spans="1:39" ht="17.25" customHeight="1" thickBot="1">
      <c r="A96" s="381"/>
      <c r="B96" s="378"/>
      <c r="C96" s="378"/>
      <c r="D96" s="378"/>
      <c r="E96" s="378"/>
      <c r="F96" s="378"/>
      <c r="G96" s="379"/>
      <c r="H96" s="235"/>
      <c r="I96" s="235"/>
      <c r="J96" s="380"/>
      <c r="K96" s="235"/>
      <c r="L96" s="380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AA96" s="144" t="s">
        <v>43</v>
      </c>
      <c r="AB96" s="649">
        <f>AA95+AB95+AC95</f>
        <v>0</v>
      </c>
      <c r="AC96" s="144"/>
      <c r="AD96" s="144" t="s">
        <v>44</v>
      </c>
      <c r="AE96" s="649">
        <f>AD95+AE95+AF95</f>
        <v>3</v>
      </c>
      <c r="AF96" s="144"/>
      <c r="AG96" s="144" t="s">
        <v>45</v>
      </c>
      <c r="AH96" s="649">
        <f>AG95+AH95+AI95</f>
        <v>4.5</v>
      </c>
      <c r="AI96" s="144"/>
      <c r="AJ96" s="144" t="s">
        <v>46</v>
      </c>
      <c r="AK96" s="649">
        <f>AJ95+AK95+AL95</f>
        <v>25.5</v>
      </c>
      <c r="AL96" s="144"/>
      <c r="AM96" s="647">
        <f>AB96+AE96+AH96+AK96</f>
        <v>33</v>
      </c>
    </row>
    <row r="97" spans="1:39" ht="16.5" thickBot="1">
      <c r="A97" s="1256" t="s">
        <v>49</v>
      </c>
      <c r="B97" s="1257"/>
      <c r="C97" s="1257"/>
      <c r="D97" s="1257"/>
      <c r="E97" s="1257"/>
      <c r="F97" s="1257"/>
      <c r="G97" s="1257"/>
      <c r="H97" s="1257"/>
      <c r="I97" s="1257"/>
      <c r="J97" s="1257"/>
      <c r="K97" s="1257"/>
      <c r="L97" s="1257"/>
      <c r="M97" s="1257"/>
      <c r="N97" s="1257"/>
      <c r="O97" s="1257"/>
      <c r="P97" s="1257"/>
      <c r="Q97" s="1257"/>
      <c r="R97" s="1257"/>
      <c r="S97" s="1257"/>
      <c r="T97" s="1257"/>
      <c r="U97" s="1257"/>
      <c r="V97" s="1257"/>
      <c r="W97" s="1257"/>
      <c r="X97" s="1257"/>
      <c r="AA97" s="317"/>
      <c r="AB97" s="319"/>
      <c r="AC97" s="317"/>
      <c r="AD97" s="317"/>
      <c r="AE97" s="319"/>
      <c r="AF97" s="317"/>
      <c r="AG97" s="317"/>
      <c r="AH97" s="319"/>
      <c r="AI97" s="317"/>
      <c r="AJ97" s="317"/>
      <c r="AK97" s="319"/>
      <c r="AL97" s="317"/>
      <c r="AM97" s="160"/>
    </row>
    <row r="98" spans="1:38" ht="16.5" thickBot="1">
      <c r="A98" s="1258" t="s">
        <v>50</v>
      </c>
      <c r="B98" s="1259"/>
      <c r="C98" s="1259"/>
      <c r="D98" s="1259"/>
      <c r="E98" s="1259"/>
      <c r="F98" s="1259"/>
      <c r="G98" s="1259"/>
      <c r="H98" s="1259"/>
      <c r="I98" s="1259"/>
      <c r="J98" s="1259"/>
      <c r="K98" s="1259"/>
      <c r="L98" s="1259"/>
      <c r="M98" s="1259"/>
      <c r="N98" s="1259"/>
      <c r="O98" s="1259"/>
      <c r="P98" s="1259"/>
      <c r="Q98" s="1259"/>
      <c r="R98" s="1259"/>
      <c r="S98" s="1259"/>
      <c r="T98" s="1259"/>
      <c r="U98" s="1259"/>
      <c r="V98" s="1259"/>
      <c r="W98" s="1259"/>
      <c r="X98" s="1259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</row>
    <row r="99" spans="1:38" ht="16.5" customHeight="1" thickBot="1">
      <c r="A99" s="1260" t="s">
        <v>291</v>
      </c>
      <c r="B99" s="1261"/>
      <c r="C99" s="1261"/>
      <c r="D99" s="1261"/>
      <c r="E99" s="1261"/>
      <c r="F99" s="1261"/>
      <c r="G99" s="1261"/>
      <c r="H99" s="1261"/>
      <c r="I99" s="1261"/>
      <c r="J99" s="1261"/>
      <c r="K99" s="1261"/>
      <c r="L99" s="1261"/>
      <c r="M99" s="1261"/>
      <c r="N99" s="1261"/>
      <c r="O99" s="1261"/>
      <c r="P99" s="1261"/>
      <c r="Q99" s="1261"/>
      <c r="R99" s="1261"/>
      <c r="S99" s="1261"/>
      <c r="T99" s="1261"/>
      <c r="U99" s="1261"/>
      <c r="V99" s="1261"/>
      <c r="W99" s="1261"/>
      <c r="X99" s="1261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</row>
    <row r="100" spans="1:38" ht="15.75">
      <c r="A100" s="1266"/>
      <c r="B100" s="236"/>
      <c r="C100" s="237"/>
      <c r="D100" s="238"/>
      <c r="E100" s="239"/>
      <c r="F100" s="240"/>
      <c r="G100" s="241"/>
      <c r="H100" s="242"/>
      <c r="I100" s="237"/>
      <c r="J100" s="239"/>
      <c r="K100" s="239"/>
      <c r="L100" s="239"/>
      <c r="M100" s="240"/>
      <c r="N100" s="237"/>
      <c r="O100" s="239"/>
      <c r="P100" s="240"/>
      <c r="Q100" s="243"/>
      <c r="R100" s="239"/>
      <c r="S100" s="240"/>
      <c r="T100" s="329"/>
      <c r="U100" s="239"/>
      <c r="V100" s="240"/>
      <c r="W100" s="237"/>
      <c r="X100" s="239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</row>
    <row r="101" spans="1:38" ht="15.75" hidden="1">
      <c r="A101" s="1267"/>
      <c r="B101" s="90"/>
      <c r="C101" s="61"/>
      <c r="D101" s="91"/>
      <c r="E101" s="91"/>
      <c r="F101" s="60"/>
      <c r="G101" s="58"/>
      <c r="H101" s="146"/>
      <c r="I101" s="128"/>
      <c r="J101" s="127"/>
      <c r="K101" s="127"/>
      <c r="L101" s="127"/>
      <c r="M101" s="129"/>
      <c r="N101" s="61"/>
      <c r="O101" s="77"/>
      <c r="P101" s="60"/>
      <c r="Q101" s="61"/>
      <c r="R101" s="77"/>
      <c r="S101" s="60"/>
      <c r="T101" s="59"/>
      <c r="U101" s="77"/>
      <c r="V101" s="60"/>
      <c r="W101" s="61"/>
      <c r="X101" s="81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</row>
    <row r="102" spans="1:38" ht="15.75" hidden="1">
      <c r="A102" s="1267"/>
      <c r="B102" s="90"/>
      <c r="C102" s="61"/>
      <c r="D102" s="91"/>
      <c r="E102" s="91"/>
      <c r="F102" s="60"/>
      <c r="G102" s="58"/>
      <c r="H102" s="146"/>
      <c r="I102" s="128"/>
      <c r="J102" s="127"/>
      <c r="K102" s="127"/>
      <c r="L102" s="127"/>
      <c r="M102" s="129"/>
      <c r="N102" s="61"/>
      <c r="O102" s="77"/>
      <c r="P102" s="60"/>
      <c r="Q102" s="61"/>
      <c r="R102" s="77"/>
      <c r="S102" s="60"/>
      <c r="T102" s="59"/>
      <c r="U102" s="77"/>
      <c r="V102" s="60"/>
      <c r="W102" s="61"/>
      <c r="X102" s="81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</row>
    <row r="103" spans="1:38" ht="15.75" hidden="1">
      <c r="A103" s="1268"/>
      <c r="B103" s="90"/>
      <c r="C103" s="61"/>
      <c r="D103" s="91"/>
      <c r="E103" s="91"/>
      <c r="F103" s="60"/>
      <c r="G103" s="58"/>
      <c r="H103" s="146"/>
      <c r="I103" s="128"/>
      <c r="J103" s="127"/>
      <c r="K103" s="127"/>
      <c r="L103" s="127"/>
      <c r="M103" s="129"/>
      <c r="N103" s="61"/>
      <c r="O103" s="77"/>
      <c r="P103" s="60"/>
      <c r="Q103" s="61"/>
      <c r="R103" s="77"/>
      <c r="S103" s="60"/>
      <c r="T103" s="59"/>
      <c r="U103" s="77"/>
      <c r="V103" s="60"/>
      <c r="W103" s="61"/>
      <c r="X103" s="81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</row>
    <row r="104" spans="1:38" ht="15.75">
      <c r="A104" s="1269" t="s">
        <v>175</v>
      </c>
      <c r="B104" s="90" t="s">
        <v>220</v>
      </c>
      <c r="C104" s="61"/>
      <c r="D104" s="91" t="s">
        <v>65</v>
      </c>
      <c r="E104" s="91"/>
      <c r="F104" s="60"/>
      <c r="G104" s="99">
        <v>3</v>
      </c>
      <c r="H104" s="244">
        <f aca="true" t="shared" si="62" ref="H104:H126">G104*30</f>
        <v>90</v>
      </c>
      <c r="I104" s="131">
        <f>J104+K104+L104</f>
        <v>36</v>
      </c>
      <c r="J104" s="136">
        <v>18</v>
      </c>
      <c r="K104" s="136"/>
      <c r="L104" s="136">
        <v>18</v>
      </c>
      <c r="M104" s="132">
        <f>H104-I104</f>
        <v>54</v>
      </c>
      <c r="N104" s="61"/>
      <c r="O104" s="77"/>
      <c r="P104" s="60"/>
      <c r="Q104" s="61"/>
      <c r="R104" s="148">
        <v>2</v>
      </c>
      <c r="S104" s="66">
        <v>2</v>
      </c>
      <c r="T104" s="59"/>
      <c r="U104" s="77"/>
      <c r="V104" s="60"/>
      <c r="W104" s="61"/>
      <c r="X104" s="81"/>
      <c r="AA104" s="157" t="b">
        <f>ISBLANK(N104)</f>
        <v>1</v>
      </c>
      <c r="AB104" s="157" t="b">
        <f>ISBLANK(O104)</f>
        <v>1</v>
      </c>
      <c r="AC104" s="157" t="b">
        <f>ISBLANK(P104)</f>
        <v>1</v>
      </c>
      <c r="AD104" s="157" t="b">
        <f>ISBLANK(Q104)</f>
        <v>1</v>
      </c>
      <c r="AE104" s="157" t="b">
        <f>ISBLANK(R104)</f>
        <v>0</v>
      </c>
      <c r="AF104" s="157"/>
      <c r="AG104" s="157" t="b">
        <f>ISBLANK(T104)</f>
        <v>1</v>
      </c>
      <c r="AH104" s="157" t="b">
        <f>ISBLANK(U104)</f>
        <v>1</v>
      </c>
      <c r="AI104" s="157" t="b">
        <f>ISBLANK(V104)</f>
        <v>1</v>
      </c>
      <c r="AJ104" s="157" t="b">
        <f>ISBLANK(W104)</f>
        <v>1</v>
      </c>
      <c r="AK104" s="157" t="b">
        <f>ISBLANK(X104)</f>
        <v>1</v>
      </c>
      <c r="AL104" s="157" t="b">
        <f>ISBLANK(#REF!)</f>
        <v>0</v>
      </c>
    </row>
    <row r="105" spans="1:38" ht="15.75">
      <c r="A105" s="1267"/>
      <c r="B105" s="90" t="s">
        <v>156</v>
      </c>
      <c r="C105" s="61"/>
      <c r="D105" s="91" t="s">
        <v>65</v>
      </c>
      <c r="E105" s="91"/>
      <c r="F105" s="60"/>
      <c r="G105" s="58">
        <v>3</v>
      </c>
      <c r="H105" s="146">
        <f t="shared" si="62"/>
        <v>90</v>
      </c>
      <c r="I105" s="128">
        <f aca="true" t="shared" si="63" ref="I105:I111">J105+K105+L105</f>
        <v>36</v>
      </c>
      <c r="J105" s="127">
        <v>18</v>
      </c>
      <c r="K105" s="127"/>
      <c r="L105" s="127">
        <v>18</v>
      </c>
      <c r="M105" s="129">
        <f aca="true" t="shared" si="64" ref="M105:M111">H105-I105</f>
        <v>54</v>
      </c>
      <c r="N105" s="61"/>
      <c r="O105" s="77"/>
      <c r="P105" s="60"/>
      <c r="Q105" s="61"/>
      <c r="R105" s="148">
        <v>2</v>
      </c>
      <c r="S105" s="66">
        <v>2</v>
      </c>
      <c r="T105" s="59"/>
      <c r="U105" s="77"/>
      <c r="V105" s="60"/>
      <c r="W105" s="61"/>
      <c r="X105" s="81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</row>
    <row r="106" spans="1:38" ht="15.75">
      <c r="A106" s="1267"/>
      <c r="B106" s="90" t="s">
        <v>155</v>
      </c>
      <c r="C106" s="61"/>
      <c r="D106" s="91" t="s">
        <v>65</v>
      </c>
      <c r="E106" s="91"/>
      <c r="F106" s="60"/>
      <c r="G106" s="58">
        <v>3</v>
      </c>
      <c r="H106" s="146">
        <f t="shared" si="62"/>
        <v>90</v>
      </c>
      <c r="I106" s="128">
        <f t="shared" si="63"/>
        <v>36</v>
      </c>
      <c r="J106" s="127"/>
      <c r="K106" s="127"/>
      <c r="L106" s="127">
        <v>36</v>
      </c>
      <c r="M106" s="129">
        <f t="shared" si="64"/>
        <v>54</v>
      </c>
      <c r="N106" s="61"/>
      <c r="O106" s="77"/>
      <c r="P106" s="60"/>
      <c r="Q106" s="61"/>
      <c r="R106" s="148">
        <v>2</v>
      </c>
      <c r="S106" s="66">
        <v>2</v>
      </c>
      <c r="T106" s="59"/>
      <c r="U106" s="77"/>
      <c r="V106" s="60"/>
      <c r="W106" s="61"/>
      <c r="X106" s="81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</row>
    <row r="107" spans="1:38" ht="15.75">
      <c r="A107" s="1267"/>
      <c r="B107" s="90" t="s">
        <v>157</v>
      </c>
      <c r="C107" s="61"/>
      <c r="D107" s="91" t="s">
        <v>65</v>
      </c>
      <c r="E107" s="91"/>
      <c r="F107" s="60"/>
      <c r="G107" s="58">
        <v>3</v>
      </c>
      <c r="H107" s="146">
        <f t="shared" si="62"/>
        <v>90</v>
      </c>
      <c r="I107" s="128">
        <f t="shared" si="63"/>
        <v>36</v>
      </c>
      <c r="J107" s="127">
        <v>18</v>
      </c>
      <c r="K107" s="127"/>
      <c r="L107" s="127">
        <v>18</v>
      </c>
      <c r="M107" s="129">
        <f t="shared" si="64"/>
        <v>54</v>
      </c>
      <c r="N107" s="61"/>
      <c r="O107" s="77"/>
      <c r="P107" s="60"/>
      <c r="Q107" s="61"/>
      <c r="R107" s="148">
        <v>2</v>
      </c>
      <c r="S107" s="66">
        <v>2</v>
      </c>
      <c r="T107" s="59"/>
      <c r="U107" s="77"/>
      <c r="V107" s="60"/>
      <c r="W107" s="61"/>
      <c r="X107" s="81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</row>
    <row r="108" spans="1:38" ht="15.75">
      <c r="A108" s="1267"/>
      <c r="B108" s="90" t="s">
        <v>158</v>
      </c>
      <c r="C108" s="61"/>
      <c r="D108" s="91" t="s">
        <v>65</v>
      </c>
      <c r="E108" s="91"/>
      <c r="F108" s="60"/>
      <c r="G108" s="58">
        <v>3</v>
      </c>
      <c r="H108" s="146">
        <f t="shared" si="62"/>
        <v>90</v>
      </c>
      <c r="I108" s="128">
        <f t="shared" si="63"/>
        <v>36</v>
      </c>
      <c r="J108" s="127">
        <v>18</v>
      </c>
      <c r="K108" s="127"/>
      <c r="L108" s="127">
        <v>18</v>
      </c>
      <c r="M108" s="129">
        <f t="shared" si="64"/>
        <v>54</v>
      </c>
      <c r="N108" s="61"/>
      <c r="O108" s="77"/>
      <c r="P108" s="60"/>
      <c r="Q108" s="61"/>
      <c r="R108" s="148">
        <v>2</v>
      </c>
      <c r="S108" s="66">
        <v>2</v>
      </c>
      <c r="T108" s="59"/>
      <c r="U108" s="77"/>
      <c r="V108" s="60"/>
      <c r="W108" s="61"/>
      <c r="X108" s="81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</row>
    <row r="109" spans="1:38" ht="15.75">
      <c r="A109" s="1267"/>
      <c r="B109" s="90" t="s">
        <v>159</v>
      </c>
      <c r="C109" s="61"/>
      <c r="D109" s="91" t="s">
        <v>65</v>
      </c>
      <c r="E109" s="91"/>
      <c r="F109" s="60"/>
      <c r="G109" s="58">
        <v>3</v>
      </c>
      <c r="H109" s="146">
        <f t="shared" si="62"/>
        <v>90</v>
      </c>
      <c r="I109" s="128">
        <f t="shared" si="63"/>
        <v>36</v>
      </c>
      <c r="J109" s="127">
        <v>18</v>
      </c>
      <c r="K109" s="127"/>
      <c r="L109" s="127">
        <v>18</v>
      </c>
      <c r="M109" s="129">
        <f t="shared" si="64"/>
        <v>54</v>
      </c>
      <c r="N109" s="61"/>
      <c r="O109" s="77"/>
      <c r="P109" s="60"/>
      <c r="Q109" s="61"/>
      <c r="R109" s="148">
        <v>2</v>
      </c>
      <c r="S109" s="66">
        <v>2</v>
      </c>
      <c r="T109" s="59"/>
      <c r="U109" s="77"/>
      <c r="V109" s="60"/>
      <c r="W109" s="61"/>
      <c r="X109" s="81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</row>
    <row r="110" spans="1:38" ht="15.75">
      <c r="A110" s="1267"/>
      <c r="B110" s="90" t="s">
        <v>153</v>
      </c>
      <c r="C110" s="61"/>
      <c r="D110" s="91" t="s">
        <v>65</v>
      </c>
      <c r="E110" s="91"/>
      <c r="F110" s="60"/>
      <c r="G110" s="58">
        <v>3</v>
      </c>
      <c r="H110" s="146">
        <f t="shared" si="62"/>
        <v>90</v>
      </c>
      <c r="I110" s="128">
        <f t="shared" si="63"/>
        <v>36</v>
      </c>
      <c r="J110" s="127">
        <v>18</v>
      </c>
      <c r="K110" s="127"/>
      <c r="L110" s="127">
        <v>18</v>
      </c>
      <c r="M110" s="129">
        <f t="shared" si="64"/>
        <v>54</v>
      </c>
      <c r="N110" s="61"/>
      <c r="O110" s="77"/>
      <c r="P110" s="60"/>
      <c r="Q110" s="61"/>
      <c r="R110" s="148">
        <v>2</v>
      </c>
      <c r="S110" s="66">
        <v>2</v>
      </c>
      <c r="T110" s="59"/>
      <c r="U110" s="77"/>
      <c r="V110" s="60"/>
      <c r="W110" s="61"/>
      <c r="X110" s="81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</row>
    <row r="111" spans="1:38" ht="15.75">
      <c r="A111" s="1267"/>
      <c r="B111" s="90" t="s">
        <v>154</v>
      </c>
      <c r="C111" s="61"/>
      <c r="D111" s="91" t="s">
        <v>65</v>
      </c>
      <c r="E111" s="91"/>
      <c r="F111" s="60"/>
      <c r="G111" s="58">
        <v>3</v>
      </c>
      <c r="H111" s="146">
        <f t="shared" si="62"/>
        <v>90</v>
      </c>
      <c r="I111" s="128">
        <f t="shared" si="63"/>
        <v>36</v>
      </c>
      <c r="J111" s="127">
        <v>18</v>
      </c>
      <c r="K111" s="127"/>
      <c r="L111" s="127">
        <v>18</v>
      </c>
      <c r="M111" s="129">
        <f t="shared" si="64"/>
        <v>54</v>
      </c>
      <c r="N111" s="61"/>
      <c r="O111" s="77"/>
      <c r="P111" s="60"/>
      <c r="Q111" s="61"/>
      <c r="R111" s="148">
        <v>2</v>
      </c>
      <c r="S111" s="66">
        <v>2</v>
      </c>
      <c r="T111" s="59"/>
      <c r="U111" s="77"/>
      <c r="V111" s="60"/>
      <c r="W111" s="61"/>
      <c r="X111" s="81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</row>
    <row r="112" spans="1:38" ht="15.75">
      <c r="A112" s="1268"/>
      <c r="B112" s="90" t="s">
        <v>224</v>
      </c>
      <c r="C112" s="61"/>
      <c r="D112" s="91"/>
      <c r="E112" s="91"/>
      <c r="F112" s="60"/>
      <c r="G112" s="58">
        <v>3</v>
      </c>
      <c r="H112" s="146">
        <f t="shared" si="62"/>
        <v>90</v>
      </c>
      <c r="I112" s="128"/>
      <c r="J112" s="127"/>
      <c r="K112" s="127"/>
      <c r="L112" s="127"/>
      <c r="M112" s="129"/>
      <c r="N112" s="61"/>
      <c r="O112" s="77"/>
      <c r="P112" s="60"/>
      <c r="Q112" s="61"/>
      <c r="R112" s="77"/>
      <c r="S112" s="60"/>
      <c r="T112" s="59"/>
      <c r="U112" s="77"/>
      <c r="V112" s="60"/>
      <c r="W112" s="61"/>
      <c r="X112" s="81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</row>
    <row r="113" spans="1:38" ht="15.75">
      <c r="A113" s="1269" t="s">
        <v>176</v>
      </c>
      <c r="B113" s="90" t="s">
        <v>225</v>
      </c>
      <c r="C113" s="61"/>
      <c r="D113" s="91">
        <v>5</v>
      </c>
      <c r="E113" s="91"/>
      <c r="F113" s="60"/>
      <c r="G113" s="99">
        <v>3</v>
      </c>
      <c r="H113" s="244">
        <f t="shared" si="62"/>
        <v>90</v>
      </c>
      <c r="I113" s="131">
        <f>J113+K113+L113</f>
        <v>30</v>
      </c>
      <c r="J113" s="136">
        <v>15</v>
      </c>
      <c r="K113" s="136"/>
      <c r="L113" s="136">
        <v>15</v>
      </c>
      <c r="M113" s="132">
        <f>H113-I113</f>
        <v>60</v>
      </c>
      <c r="N113" s="61"/>
      <c r="O113" s="77"/>
      <c r="P113" s="60"/>
      <c r="Q113" s="61"/>
      <c r="R113" s="77"/>
      <c r="S113" s="60"/>
      <c r="T113" s="59">
        <v>2</v>
      </c>
      <c r="U113" s="77"/>
      <c r="V113" s="60"/>
      <c r="W113" s="61"/>
      <c r="X113" s="81"/>
      <c r="AA113" s="157" t="b">
        <f>ISBLANK(N113)</f>
        <v>1</v>
      </c>
      <c r="AB113" s="157" t="b">
        <f>ISBLANK(O113)</f>
        <v>1</v>
      </c>
      <c r="AC113" s="157" t="b">
        <f>ISBLANK(P113)</f>
        <v>1</v>
      </c>
      <c r="AD113" s="157" t="b">
        <f>ISBLANK(Q113)</f>
        <v>1</v>
      </c>
      <c r="AE113" s="157" t="b">
        <f>ISBLANK(R113)</f>
        <v>1</v>
      </c>
      <c r="AF113" s="157"/>
      <c r="AG113" s="157" t="b">
        <f>ISBLANK(T113)</f>
        <v>0</v>
      </c>
      <c r="AH113" s="157" t="b">
        <f>ISBLANK(U113)</f>
        <v>1</v>
      </c>
      <c r="AI113" s="157" t="b">
        <f>ISBLANK(V113)</f>
        <v>1</v>
      </c>
      <c r="AJ113" s="157" t="b">
        <f>ISBLANK(W113)</f>
        <v>1</v>
      </c>
      <c r="AK113" s="157" t="b">
        <f>ISBLANK(X113)</f>
        <v>1</v>
      </c>
      <c r="AL113" s="157" t="b">
        <f>ISBLANK(#REF!)</f>
        <v>0</v>
      </c>
    </row>
    <row r="114" spans="1:38" ht="15.75">
      <c r="A114" s="1267"/>
      <c r="B114" s="90" t="s">
        <v>155</v>
      </c>
      <c r="C114" s="61"/>
      <c r="D114" s="91">
        <v>5</v>
      </c>
      <c r="E114" s="91"/>
      <c r="F114" s="60"/>
      <c r="G114" s="58">
        <v>3</v>
      </c>
      <c r="H114" s="146">
        <f t="shared" si="62"/>
        <v>90</v>
      </c>
      <c r="I114" s="128">
        <f>J114+K114+L114</f>
        <v>30</v>
      </c>
      <c r="J114" s="127"/>
      <c r="K114" s="127"/>
      <c r="L114" s="127">
        <v>30</v>
      </c>
      <c r="M114" s="129">
        <f>H114-I114</f>
        <v>60</v>
      </c>
      <c r="N114" s="61"/>
      <c r="O114" s="77"/>
      <c r="P114" s="60"/>
      <c r="Q114" s="61"/>
      <c r="R114" s="77"/>
      <c r="S114" s="60"/>
      <c r="T114" s="59">
        <v>2</v>
      </c>
      <c r="U114" s="77"/>
      <c r="V114" s="60"/>
      <c r="W114" s="61"/>
      <c r="X114" s="81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</row>
    <row r="115" spans="1:38" ht="15.75">
      <c r="A115" s="1267"/>
      <c r="B115" s="90" t="s">
        <v>160</v>
      </c>
      <c r="C115" s="61"/>
      <c r="D115" s="91">
        <v>5</v>
      </c>
      <c r="E115" s="91"/>
      <c r="F115" s="60"/>
      <c r="G115" s="58">
        <v>3</v>
      </c>
      <c r="H115" s="146">
        <f t="shared" si="62"/>
        <v>90</v>
      </c>
      <c r="I115" s="128">
        <f>J115+K115+L115</f>
        <v>30</v>
      </c>
      <c r="J115" s="127">
        <v>20</v>
      </c>
      <c r="K115" s="127"/>
      <c r="L115" s="127">
        <v>10</v>
      </c>
      <c r="M115" s="129">
        <f>H115-I115</f>
        <v>60</v>
      </c>
      <c r="N115" s="61"/>
      <c r="O115" s="77"/>
      <c r="P115" s="60"/>
      <c r="Q115" s="61"/>
      <c r="R115" s="77"/>
      <c r="S115" s="60"/>
      <c r="T115" s="59">
        <v>2</v>
      </c>
      <c r="U115" s="77"/>
      <c r="V115" s="60"/>
      <c r="W115" s="61"/>
      <c r="X115" s="81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</row>
    <row r="116" spans="1:38" ht="15.75">
      <c r="A116" s="1267"/>
      <c r="B116" s="90" t="s">
        <v>161</v>
      </c>
      <c r="C116" s="61"/>
      <c r="D116" s="91">
        <v>5</v>
      </c>
      <c r="E116" s="91"/>
      <c r="F116" s="60"/>
      <c r="G116" s="58">
        <v>3</v>
      </c>
      <c r="H116" s="146">
        <f t="shared" si="62"/>
        <v>90</v>
      </c>
      <c r="I116" s="128">
        <f>J116+K116+L116</f>
        <v>30</v>
      </c>
      <c r="J116" s="127">
        <v>20</v>
      </c>
      <c r="K116" s="127"/>
      <c r="L116" s="127">
        <v>10</v>
      </c>
      <c r="M116" s="129">
        <f>H116-I116</f>
        <v>60</v>
      </c>
      <c r="N116" s="61"/>
      <c r="O116" s="77"/>
      <c r="P116" s="60"/>
      <c r="Q116" s="61"/>
      <c r="R116" s="77"/>
      <c r="S116" s="60"/>
      <c r="T116" s="59">
        <v>2</v>
      </c>
      <c r="U116" s="77"/>
      <c r="V116" s="60"/>
      <c r="W116" s="61"/>
      <c r="X116" s="81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</row>
    <row r="117" spans="1:38" ht="15.75">
      <c r="A117" s="1267"/>
      <c r="B117" s="67" t="s">
        <v>162</v>
      </c>
      <c r="C117" s="59"/>
      <c r="D117" s="91">
        <v>5</v>
      </c>
      <c r="E117" s="91"/>
      <c r="F117" s="60"/>
      <c r="G117" s="58">
        <v>3</v>
      </c>
      <c r="H117" s="146">
        <f t="shared" si="62"/>
        <v>90</v>
      </c>
      <c r="I117" s="128">
        <f>J117+K117+L117</f>
        <v>30</v>
      </c>
      <c r="J117" s="127">
        <v>20</v>
      </c>
      <c r="K117" s="127"/>
      <c r="L117" s="127">
        <v>10</v>
      </c>
      <c r="M117" s="129">
        <f>H117-I117</f>
        <v>60</v>
      </c>
      <c r="N117" s="61"/>
      <c r="O117" s="77"/>
      <c r="P117" s="60"/>
      <c r="Q117" s="61"/>
      <c r="R117" s="77"/>
      <c r="S117" s="60"/>
      <c r="T117" s="59">
        <v>2</v>
      </c>
      <c r="U117" s="77"/>
      <c r="V117" s="60"/>
      <c r="W117" s="61"/>
      <c r="X117" s="81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</row>
    <row r="118" spans="1:38" ht="15.75">
      <c r="A118" s="1267"/>
      <c r="B118" s="90" t="s">
        <v>224</v>
      </c>
      <c r="C118" s="59"/>
      <c r="D118" s="91"/>
      <c r="E118" s="91"/>
      <c r="F118" s="66"/>
      <c r="G118" s="300">
        <v>3</v>
      </c>
      <c r="H118" s="354">
        <f t="shared" si="62"/>
        <v>90</v>
      </c>
      <c r="I118" s="128"/>
      <c r="J118" s="127"/>
      <c r="K118" s="127"/>
      <c r="L118" s="127"/>
      <c r="M118" s="73"/>
      <c r="N118" s="59"/>
      <c r="O118" s="77"/>
      <c r="P118" s="66"/>
      <c r="Q118" s="59"/>
      <c r="R118" s="77"/>
      <c r="S118" s="60"/>
      <c r="T118" s="59"/>
      <c r="U118" s="77"/>
      <c r="V118" s="66"/>
      <c r="W118" s="59"/>
      <c r="X118" s="81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</row>
    <row r="119" spans="1:38" ht="15.75">
      <c r="A119" s="1270" t="s">
        <v>177</v>
      </c>
      <c r="B119" s="67" t="s">
        <v>221</v>
      </c>
      <c r="C119" s="70"/>
      <c r="D119" s="148" t="s">
        <v>67</v>
      </c>
      <c r="E119" s="148"/>
      <c r="F119" s="66"/>
      <c r="G119" s="151">
        <v>3</v>
      </c>
      <c r="H119" s="336">
        <f t="shared" si="62"/>
        <v>90</v>
      </c>
      <c r="I119" s="325">
        <f>J119+K119+L119</f>
        <v>36</v>
      </c>
      <c r="J119" s="111">
        <v>18</v>
      </c>
      <c r="K119" s="111"/>
      <c r="L119" s="111">
        <v>18</v>
      </c>
      <c r="M119" s="102">
        <f>H119-I119</f>
        <v>54</v>
      </c>
      <c r="N119" s="70"/>
      <c r="O119" s="148"/>
      <c r="P119" s="66"/>
      <c r="Q119" s="70"/>
      <c r="R119" s="148"/>
      <c r="S119" s="66"/>
      <c r="T119" s="70"/>
      <c r="U119" s="148">
        <v>2</v>
      </c>
      <c r="V119" s="66">
        <v>2</v>
      </c>
      <c r="W119" s="70"/>
      <c r="X119" s="148"/>
      <c r="AA119" s="157" t="b">
        <f>ISBLANK(N119)</f>
        <v>1</v>
      </c>
      <c r="AB119" s="157" t="b">
        <f>ISBLANK(O119)</f>
        <v>1</v>
      </c>
      <c r="AC119" s="157" t="b">
        <f>ISBLANK(P119)</f>
        <v>1</v>
      </c>
      <c r="AD119" s="157" t="b">
        <f>ISBLANK(Q119)</f>
        <v>1</v>
      </c>
      <c r="AE119" s="157" t="b">
        <f>ISBLANK(R119)</f>
        <v>1</v>
      </c>
      <c r="AF119" s="157"/>
      <c r="AG119" s="157" t="b">
        <f>ISBLANK(T119)</f>
        <v>1</v>
      </c>
      <c r="AH119" s="157" t="b">
        <f>ISBLANK(U119)</f>
        <v>0</v>
      </c>
      <c r="AI119" s="157"/>
      <c r="AJ119" s="157" t="b">
        <f>ISBLANK(W119)</f>
        <v>1</v>
      </c>
      <c r="AK119" s="157" t="b">
        <f>ISBLANK(X119)</f>
        <v>1</v>
      </c>
      <c r="AL119" s="157" t="b">
        <f>ISBLANK(#REF!)</f>
        <v>0</v>
      </c>
    </row>
    <row r="120" spans="1:38" ht="15.75">
      <c r="A120" s="1270"/>
      <c r="B120" s="67" t="s">
        <v>163</v>
      </c>
      <c r="C120" s="70"/>
      <c r="D120" s="148" t="s">
        <v>67</v>
      </c>
      <c r="E120" s="148"/>
      <c r="F120" s="66"/>
      <c r="G120" s="300">
        <v>3</v>
      </c>
      <c r="H120" s="150">
        <f t="shared" si="62"/>
        <v>90</v>
      </c>
      <c r="I120" s="327">
        <f aca="true" t="shared" si="65" ref="I120:I125">J120+K120+L120</f>
        <v>36</v>
      </c>
      <c r="J120" s="72">
        <v>18</v>
      </c>
      <c r="K120" s="72"/>
      <c r="L120" s="72">
        <v>18</v>
      </c>
      <c r="M120" s="73">
        <f aca="true" t="shared" si="66" ref="M120:M125">H120-I120</f>
        <v>54</v>
      </c>
      <c r="N120" s="70"/>
      <c r="O120" s="148"/>
      <c r="P120" s="66"/>
      <c r="Q120" s="70"/>
      <c r="R120" s="148"/>
      <c r="S120" s="66"/>
      <c r="T120" s="70"/>
      <c r="U120" s="148">
        <v>2</v>
      </c>
      <c r="V120" s="66">
        <v>2</v>
      </c>
      <c r="W120" s="70"/>
      <c r="X120" s="148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</row>
    <row r="121" spans="1:38" ht="15.75">
      <c r="A121" s="1270"/>
      <c r="B121" s="67" t="s">
        <v>155</v>
      </c>
      <c r="C121" s="70"/>
      <c r="D121" s="148" t="s">
        <v>67</v>
      </c>
      <c r="E121" s="148"/>
      <c r="F121" s="66"/>
      <c r="G121" s="300">
        <v>3</v>
      </c>
      <c r="H121" s="150">
        <f t="shared" si="62"/>
        <v>90</v>
      </c>
      <c r="I121" s="327">
        <f t="shared" si="65"/>
        <v>36</v>
      </c>
      <c r="J121" s="72"/>
      <c r="K121" s="72"/>
      <c r="L121" s="72">
        <v>36</v>
      </c>
      <c r="M121" s="73">
        <f t="shared" si="66"/>
        <v>54</v>
      </c>
      <c r="N121" s="70"/>
      <c r="O121" s="148"/>
      <c r="P121" s="66"/>
      <c r="Q121" s="70"/>
      <c r="R121" s="148"/>
      <c r="S121" s="66"/>
      <c r="T121" s="70"/>
      <c r="U121" s="148">
        <v>2</v>
      </c>
      <c r="V121" s="66">
        <v>2</v>
      </c>
      <c r="W121" s="70"/>
      <c r="X121" s="148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</row>
    <row r="122" spans="1:38" ht="15.75">
      <c r="A122" s="1270"/>
      <c r="B122" s="67" t="s">
        <v>164</v>
      </c>
      <c r="C122" s="70"/>
      <c r="D122" s="148" t="s">
        <v>67</v>
      </c>
      <c r="E122" s="148"/>
      <c r="F122" s="66"/>
      <c r="G122" s="300">
        <v>3</v>
      </c>
      <c r="H122" s="150">
        <f t="shared" si="62"/>
        <v>90</v>
      </c>
      <c r="I122" s="327">
        <f t="shared" si="65"/>
        <v>36</v>
      </c>
      <c r="J122" s="72">
        <v>18</v>
      </c>
      <c r="K122" s="72"/>
      <c r="L122" s="72">
        <v>18</v>
      </c>
      <c r="M122" s="73">
        <f t="shared" si="66"/>
        <v>54</v>
      </c>
      <c r="N122" s="70"/>
      <c r="O122" s="148"/>
      <c r="P122" s="66"/>
      <c r="Q122" s="70"/>
      <c r="R122" s="148"/>
      <c r="S122" s="66"/>
      <c r="T122" s="70"/>
      <c r="U122" s="148">
        <v>2</v>
      </c>
      <c r="V122" s="66">
        <v>2</v>
      </c>
      <c r="W122" s="70"/>
      <c r="X122" s="148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</row>
    <row r="123" spans="1:38" ht="15.75">
      <c r="A123" s="1270"/>
      <c r="B123" s="67" t="s">
        <v>165</v>
      </c>
      <c r="C123" s="70"/>
      <c r="D123" s="148" t="s">
        <v>67</v>
      </c>
      <c r="E123" s="148"/>
      <c r="F123" s="66"/>
      <c r="G123" s="300">
        <v>3</v>
      </c>
      <c r="H123" s="150">
        <f t="shared" si="62"/>
        <v>90</v>
      </c>
      <c r="I123" s="327">
        <f t="shared" si="65"/>
        <v>36</v>
      </c>
      <c r="J123" s="72">
        <v>18</v>
      </c>
      <c r="K123" s="72"/>
      <c r="L123" s="72">
        <v>18</v>
      </c>
      <c r="M123" s="73">
        <f t="shared" si="66"/>
        <v>54</v>
      </c>
      <c r="N123" s="70"/>
      <c r="O123" s="148"/>
      <c r="P123" s="66"/>
      <c r="Q123" s="70"/>
      <c r="R123" s="148"/>
      <c r="S123" s="66"/>
      <c r="T123" s="70"/>
      <c r="U123" s="148">
        <v>2</v>
      </c>
      <c r="V123" s="66">
        <v>2</v>
      </c>
      <c r="W123" s="70"/>
      <c r="X123" s="148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</row>
    <row r="124" spans="1:38" ht="15.75">
      <c r="A124" s="1270"/>
      <c r="B124" s="67" t="s">
        <v>166</v>
      </c>
      <c r="C124" s="70"/>
      <c r="D124" s="148" t="s">
        <v>67</v>
      </c>
      <c r="E124" s="148"/>
      <c r="F124" s="66"/>
      <c r="G124" s="300">
        <v>3</v>
      </c>
      <c r="H124" s="150">
        <f t="shared" si="62"/>
        <v>90</v>
      </c>
      <c r="I124" s="327">
        <f t="shared" si="65"/>
        <v>36</v>
      </c>
      <c r="J124" s="72">
        <v>18</v>
      </c>
      <c r="K124" s="72"/>
      <c r="L124" s="72">
        <v>18</v>
      </c>
      <c r="M124" s="73">
        <f t="shared" si="66"/>
        <v>54</v>
      </c>
      <c r="N124" s="70"/>
      <c r="O124" s="148"/>
      <c r="P124" s="66"/>
      <c r="Q124" s="70"/>
      <c r="R124" s="148"/>
      <c r="S124" s="66"/>
      <c r="T124" s="70"/>
      <c r="U124" s="148">
        <v>2</v>
      </c>
      <c r="V124" s="66">
        <v>2</v>
      </c>
      <c r="W124" s="70"/>
      <c r="X124" s="148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</row>
    <row r="125" spans="1:38" ht="15.75">
      <c r="A125" s="1270"/>
      <c r="B125" s="67" t="s">
        <v>167</v>
      </c>
      <c r="C125" s="70"/>
      <c r="D125" s="148" t="s">
        <v>67</v>
      </c>
      <c r="E125" s="148"/>
      <c r="F125" s="66"/>
      <c r="G125" s="300">
        <v>3</v>
      </c>
      <c r="H125" s="150">
        <f t="shared" si="62"/>
        <v>90</v>
      </c>
      <c r="I125" s="327">
        <f t="shared" si="65"/>
        <v>36</v>
      </c>
      <c r="J125" s="72">
        <v>18</v>
      </c>
      <c r="K125" s="72"/>
      <c r="L125" s="72">
        <v>18</v>
      </c>
      <c r="M125" s="73">
        <f t="shared" si="66"/>
        <v>54</v>
      </c>
      <c r="N125" s="70"/>
      <c r="O125" s="148"/>
      <c r="P125" s="66"/>
      <c r="Q125" s="70"/>
      <c r="R125" s="148"/>
      <c r="S125" s="66"/>
      <c r="T125" s="70"/>
      <c r="U125" s="148">
        <v>2</v>
      </c>
      <c r="V125" s="66">
        <v>2</v>
      </c>
      <c r="W125" s="70"/>
      <c r="X125" s="148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</row>
    <row r="126" spans="1:38" ht="16.5" thickBot="1">
      <c r="A126" s="356"/>
      <c r="B126" s="116" t="s">
        <v>224</v>
      </c>
      <c r="C126" s="121"/>
      <c r="D126" s="147"/>
      <c r="E126" s="147"/>
      <c r="F126" s="122"/>
      <c r="G126" s="186">
        <v>3</v>
      </c>
      <c r="H126" s="358">
        <f t="shared" si="62"/>
        <v>90</v>
      </c>
      <c r="I126" s="357"/>
      <c r="J126" s="119"/>
      <c r="K126" s="119"/>
      <c r="L126" s="119"/>
      <c r="M126" s="120"/>
      <c r="N126" s="121"/>
      <c r="O126" s="147"/>
      <c r="P126" s="122"/>
      <c r="Q126" s="121"/>
      <c r="R126" s="147"/>
      <c r="S126" s="122"/>
      <c r="T126" s="121"/>
      <c r="U126" s="147"/>
      <c r="V126" s="122"/>
      <c r="W126" s="121"/>
      <c r="X126" s="14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</row>
    <row r="127" spans="1:39" ht="16.5" thickBot="1">
      <c r="A127" s="1271" t="s">
        <v>85</v>
      </c>
      <c r="B127" s="1272"/>
      <c r="C127" s="1272"/>
      <c r="D127" s="1272"/>
      <c r="E127" s="1272"/>
      <c r="F127" s="1273"/>
      <c r="G127" s="133">
        <f aca="true" t="shared" si="67" ref="G127:X127">G104+G113+G119</f>
        <v>9</v>
      </c>
      <c r="H127" s="135">
        <f t="shared" si="67"/>
        <v>270</v>
      </c>
      <c r="I127" s="380">
        <f t="shared" si="67"/>
        <v>102</v>
      </c>
      <c r="J127" s="135">
        <f t="shared" si="67"/>
        <v>51</v>
      </c>
      <c r="K127" s="380">
        <f t="shared" si="67"/>
        <v>0</v>
      </c>
      <c r="L127" s="135">
        <f t="shared" si="67"/>
        <v>51</v>
      </c>
      <c r="M127" s="382">
        <f t="shared" si="67"/>
        <v>168</v>
      </c>
      <c r="N127" s="672">
        <f t="shared" si="67"/>
        <v>0</v>
      </c>
      <c r="O127" s="672">
        <f t="shared" si="67"/>
        <v>0</v>
      </c>
      <c r="P127" s="672">
        <f t="shared" si="67"/>
        <v>0</v>
      </c>
      <c r="Q127" s="672">
        <f t="shared" si="67"/>
        <v>0</v>
      </c>
      <c r="R127" s="133">
        <f t="shared" si="67"/>
        <v>2</v>
      </c>
      <c r="S127" s="659">
        <f t="shared" si="67"/>
        <v>2</v>
      </c>
      <c r="T127" s="658">
        <f t="shared" si="67"/>
        <v>2</v>
      </c>
      <c r="U127" s="133">
        <f t="shared" si="67"/>
        <v>2</v>
      </c>
      <c r="V127" s="659">
        <f t="shared" si="67"/>
        <v>2</v>
      </c>
      <c r="W127" s="672">
        <f t="shared" si="67"/>
        <v>0</v>
      </c>
      <c r="X127" s="672">
        <f t="shared" si="67"/>
        <v>0</v>
      </c>
      <c r="Y127" s="80"/>
      <c r="Z127" s="80"/>
      <c r="AA127" s="650">
        <f>SUMIF(AA100:AA125,FALSE,$G100:$G125)</f>
        <v>0</v>
      </c>
      <c r="AB127" s="650">
        <f>SUMIF(AB100:AB125,FALSE,$G100:$G125)</f>
        <v>0</v>
      </c>
      <c r="AC127" s="650">
        <f>SUMIF(AC100:AC125,FALSE,$G100:$G125)</f>
        <v>0</v>
      </c>
      <c r="AD127" s="650">
        <f>SUMIF(AD100:AD125,FALSE,$G100:$G125)</f>
        <v>0</v>
      </c>
      <c r="AE127" s="650">
        <f aca="true" t="shared" si="68" ref="AE127:AL127">SUMIF(AE100:AE125,FALSE,$G100:$G125)</f>
        <v>3</v>
      </c>
      <c r="AF127" s="650">
        <f t="shared" si="68"/>
        <v>0</v>
      </c>
      <c r="AG127" s="650">
        <f t="shared" si="68"/>
        <v>3</v>
      </c>
      <c r="AH127" s="650">
        <f t="shared" si="68"/>
        <v>3</v>
      </c>
      <c r="AI127" s="650">
        <f t="shared" si="68"/>
        <v>0</v>
      </c>
      <c r="AJ127" s="650">
        <f t="shared" si="68"/>
        <v>0</v>
      </c>
      <c r="AK127" s="650">
        <f t="shared" si="68"/>
        <v>0</v>
      </c>
      <c r="AL127" s="650">
        <f t="shared" si="68"/>
        <v>9</v>
      </c>
      <c r="AM127" s="673">
        <f>SUM(AA127:AL127)</f>
        <v>18</v>
      </c>
    </row>
    <row r="128" spans="1:39" ht="16.5" thickBot="1">
      <c r="A128" s="1182"/>
      <c r="B128" s="1183"/>
      <c r="C128" s="1183"/>
      <c r="D128" s="1183"/>
      <c r="E128" s="1183"/>
      <c r="F128" s="1183"/>
      <c r="G128" s="1183"/>
      <c r="H128" s="1183"/>
      <c r="I128" s="1183"/>
      <c r="J128" s="1183"/>
      <c r="K128" s="1183"/>
      <c r="L128" s="1183"/>
      <c r="M128" s="1183"/>
      <c r="N128" s="1183"/>
      <c r="O128" s="1183"/>
      <c r="P128" s="1183"/>
      <c r="Q128" s="1183"/>
      <c r="R128" s="1183"/>
      <c r="S128" s="1183"/>
      <c r="T128" s="1183"/>
      <c r="U128" s="1183"/>
      <c r="V128" s="1183"/>
      <c r="W128" s="1183"/>
      <c r="X128" s="1183"/>
      <c r="Y128" s="80"/>
      <c r="Z128" s="80"/>
      <c r="AA128" s="144" t="s">
        <v>43</v>
      </c>
      <c r="AB128" s="649">
        <f>AA127+AB127+AC127</f>
        <v>0</v>
      </c>
      <c r="AC128" s="144"/>
      <c r="AD128" s="144" t="s">
        <v>44</v>
      </c>
      <c r="AE128" s="649">
        <f>AD127+AE127+AF127</f>
        <v>3</v>
      </c>
      <c r="AF128" s="144"/>
      <c r="AG128" s="144" t="s">
        <v>45</v>
      </c>
      <c r="AH128" s="649">
        <f>AG127+AH127+AI127</f>
        <v>6</v>
      </c>
      <c r="AI128" s="144"/>
      <c r="AJ128" s="144" t="s">
        <v>46</v>
      </c>
      <c r="AK128" s="649">
        <f>AJ127+AK127+AL127</f>
        <v>9</v>
      </c>
      <c r="AL128" s="144"/>
      <c r="AM128" s="647">
        <f>AB128+AE128+AH128+AK128</f>
        <v>18</v>
      </c>
    </row>
    <row r="129" spans="1:39" ht="16.5" thickBot="1">
      <c r="A129" s="1206" t="s">
        <v>61</v>
      </c>
      <c r="B129" s="1207"/>
      <c r="C129" s="1207"/>
      <c r="D129" s="1207"/>
      <c r="E129" s="1207"/>
      <c r="F129" s="1207"/>
      <c r="G129" s="1207"/>
      <c r="H129" s="1207"/>
      <c r="I129" s="1207"/>
      <c r="J129" s="1207"/>
      <c r="K129" s="1207"/>
      <c r="L129" s="1207"/>
      <c r="M129" s="1207"/>
      <c r="N129" s="1207"/>
      <c r="O129" s="1207"/>
      <c r="P129" s="1207"/>
      <c r="Q129" s="1207"/>
      <c r="R129" s="1207"/>
      <c r="S129" s="1207"/>
      <c r="T129" s="1207"/>
      <c r="U129" s="1207"/>
      <c r="V129" s="1207"/>
      <c r="W129" s="1207"/>
      <c r="X129" s="1207"/>
      <c r="AA129" s="54"/>
      <c r="AB129" s="647"/>
      <c r="AC129" s="54"/>
      <c r="AD129" s="54"/>
      <c r="AE129" s="647"/>
      <c r="AF129" s="54"/>
      <c r="AG129" s="54"/>
      <c r="AH129" s="647"/>
      <c r="AI129" s="54"/>
      <c r="AJ129" s="54"/>
      <c r="AK129" s="647"/>
      <c r="AL129" s="54"/>
      <c r="AM129" s="647"/>
    </row>
    <row r="130" spans="1:38" ht="16.5" thickBot="1">
      <c r="A130" s="1260" t="s">
        <v>431</v>
      </c>
      <c r="B130" s="1261"/>
      <c r="C130" s="1261"/>
      <c r="D130" s="1261"/>
      <c r="E130" s="1261"/>
      <c r="F130" s="1261"/>
      <c r="G130" s="1261"/>
      <c r="H130" s="1261"/>
      <c r="I130" s="1261"/>
      <c r="J130" s="1261"/>
      <c r="K130" s="1261"/>
      <c r="L130" s="1261"/>
      <c r="M130" s="1261"/>
      <c r="N130" s="1261"/>
      <c r="O130" s="1261"/>
      <c r="P130" s="1261"/>
      <c r="Q130" s="1261"/>
      <c r="R130" s="1261"/>
      <c r="S130" s="1261"/>
      <c r="T130" s="1261"/>
      <c r="U130" s="1261"/>
      <c r="V130" s="1261"/>
      <c r="W130" s="1261"/>
      <c r="X130" s="1261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</row>
    <row r="131" spans="1:38" s="152" customFormat="1" ht="15.75">
      <c r="A131" s="588" t="s">
        <v>147</v>
      </c>
      <c r="B131" s="321" t="s">
        <v>143</v>
      </c>
      <c r="C131" s="243"/>
      <c r="D131" s="238">
        <v>5</v>
      </c>
      <c r="E131" s="238"/>
      <c r="F131" s="240"/>
      <c r="G131" s="241">
        <v>4.5</v>
      </c>
      <c r="H131" s="242">
        <f aca="true" t="shared" si="69" ref="H131:H136">G131*30</f>
        <v>135</v>
      </c>
      <c r="I131" s="329">
        <f>J131+K131+L131</f>
        <v>0</v>
      </c>
      <c r="J131" s="239"/>
      <c r="K131" s="239"/>
      <c r="L131" s="239"/>
      <c r="M131" s="330">
        <f aca="true" t="shared" si="70" ref="M131:M136">H131-I131</f>
        <v>135</v>
      </c>
      <c r="N131" s="243"/>
      <c r="O131" s="238"/>
      <c r="P131" s="331"/>
      <c r="Q131" s="332"/>
      <c r="R131" s="238"/>
      <c r="S131" s="333"/>
      <c r="T131" s="243">
        <v>6</v>
      </c>
      <c r="U131" s="238"/>
      <c r="V131" s="331"/>
      <c r="W131" s="332"/>
      <c r="X131" s="238"/>
      <c r="AA131" s="318" t="b">
        <f aca="true" t="shared" si="71" ref="AA131:AK131">ISBLANK(N131)</f>
        <v>1</v>
      </c>
      <c r="AB131" s="318" t="b">
        <f t="shared" si="71"/>
        <v>1</v>
      </c>
      <c r="AC131" s="318" t="b">
        <f t="shared" si="71"/>
        <v>1</v>
      </c>
      <c r="AD131" s="318" t="b">
        <f t="shared" si="71"/>
        <v>1</v>
      </c>
      <c r="AE131" s="318" t="b">
        <f t="shared" si="71"/>
        <v>1</v>
      </c>
      <c r="AF131" s="318" t="b">
        <f t="shared" si="71"/>
        <v>1</v>
      </c>
      <c r="AG131" s="318" t="b">
        <f t="shared" si="71"/>
        <v>0</v>
      </c>
      <c r="AH131" s="318" t="b">
        <f t="shared" si="71"/>
        <v>1</v>
      </c>
      <c r="AI131" s="318" t="b">
        <f t="shared" si="71"/>
        <v>1</v>
      </c>
      <c r="AJ131" s="318" t="b">
        <f t="shared" si="71"/>
        <v>1</v>
      </c>
      <c r="AK131" s="318" t="b">
        <f t="shared" si="71"/>
        <v>1</v>
      </c>
      <c r="AL131" s="318" t="b">
        <f>ISBLANK(#REF!)</f>
        <v>0</v>
      </c>
    </row>
    <row r="132" spans="1:38" s="152" customFormat="1" ht="15.75">
      <c r="A132" s="145" t="s">
        <v>148</v>
      </c>
      <c r="B132" s="875" t="s">
        <v>392</v>
      </c>
      <c r="C132" s="128"/>
      <c r="D132" s="127">
        <v>3</v>
      </c>
      <c r="E132" s="127"/>
      <c r="F132" s="132"/>
      <c r="G132" s="876">
        <v>3</v>
      </c>
      <c r="H132" s="324">
        <f t="shared" si="69"/>
        <v>90</v>
      </c>
      <c r="I132" s="877">
        <v>30</v>
      </c>
      <c r="J132" s="136">
        <v>15</v>
      </c>
      <c r="K132" s="136"/>
      <c r="L132" s="136">
        <v>15</v>
      </c>
      <c r="M132" s="184">
        <f t="shared" si="70"/>
        <v>60</v>
      </c>
      <c r="N132" s="878"/>
      <c r="O132" s="879"/>
      <c r="P132" s="129"/>
      <c r="Q132" s="878">
        <v>2</v>
      </c>
      <c r="R132" s="879"/>
      <c r="S132" s="880"/>
      <c r="T132" s="128"/>
      <c r="U132" s="879"/>
      <c r="V132" s="129"/>
      <c r="W132" s="878"/>
      <c r="X132" s="880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</row>
    <row r="133" spans="1:38" s="152" customFormat="1" ht="15.75">
      <c r="A133" s="589" t="s">
        <v>149</v>
      </c>
      <c r="B133" s="322" t="s">
        <v>245</v>
      </c>
      <c r="C133" s="185"/>
      <c r="D133" s="176">
        <v>3</v>
      </c>
      <c r="E133" s="176"/>
      <c r="F133" s="177"/>
      <c r="G133" s="151">
        <v>3.5</v>
      </c>
      <c r="H133" s="181">
        <f t="shared" si="69"/>
        <v>105</v>
      </c>
      <c r="I133" s="182">
        <f>J133+K133+L133</f>
        <v>45</v>
      </c>
      <c r="J133" s="183">
        <v>30</v>
      </c>
      <c r="K133" s="176"/>
      <c r="L133" s="183">
        <v>15</v>
      </c>
      <c r="M133" s="184">
        <f t="shared" si="70"/>
        <v>60</v>
      </c>
      <c r="N133" s="178"/>
      <c r="O133" s="179"/>
      <c r="P133" s="177"/>
      <c r="Q133" s="175">
        <v>3</v>
      </c>
      <c r="R133" s="179"/>
      <c r="S133" s="177"/>
      <c r="T133" s="175"/>
      <c r="U133" s="179"/>
      <c r="V133" s="177"/>
      <c r="W133" s="175"/>
      <c r="X133" s="180"/>
      <c r="AA133" s="318" t="b">
        <f aca="true" t="shared" si="72" ref="AA133:AK134">ISBLANK(N133)</f>
        <v>1</v>
      </c>
      <c r="AB133" s="318" t="b">
        <f t="shared" si="72"/>
        <v>1</v>
      </c>
      <c r="AC133" s="318" t="b">
        <f t="shared" si="72"/>
        <v>1</v>
      </c>
      <c r="AD133" s="318" t="b">
        <f t="shared" si="72"/>
        <v>0</v>
      </c>
      <c r="AE133" s="318" t="b">
        <f t="shared" si="72"/>
        <v>1</v>
      </c>
      <c r="AF133" s="318" t="b">
        <f t="shared" si="72"/>
        <v>1</v>
      </c>
      <c r="AG133" s="318" t="b">
        <f t="shared" si="72"/>
        <v>1</v>
      </c>
      <c r="AH133" s="318" t="b">
        <f t="shared" si="72"/>
        <v>1</v>
      </c>
      <c r="AI133" s="318" t="b">
        <f t="shared" si="72"/>
        <v>1</v>
      </c>
      <c r="AJ133" s="318" t="b">
        <f t="shared" si="72"/>
        <v>1</v>
      </c>
      <c r="AK133" s="318" t="b">
        <f t="shared" si="72"/>
        <v>1</v>
      </c>
      <c r="AL133" s="318" t="b">
        <f>ISBLANK(#REF!)</f>
        <v>0</v>
      </c>
    </row>
    <row r="134" spans="1:38" ht="15.75">
      <c r="A134" s="589" t="s">
        <v>179</v>
      </c>
      <c r="B134" s="322" t="s">
        <v>247</v>
      </c>
      <c r="C134" s="74"/>
      <c r="D134" s="72">
        <v>7</v>
      </c>
      <c r="E134" s="72"/>
      <c r="F134" s="102"/>
      <c r="G134" s="323">
        <v>4</v>
      </c>
      <c r="H134" s="324">
        <f t="shared" si="69"/>
        <v>120</v>
      </c>
      <c r="I134" s="325">
        <f>J134+K134+L134</f>
        <v>60</v>
      </c>
      <c r="J134" s="111">
        <v>30</v>
      </c>
      <c r="K134" s="111">
        <v>15</v>
      </c>
      <c r="L134" s="111">
        <v>15</v>
      </c>
      <c r="M134" s="326">
        <f t="shared" si="70"/>
        <v>60</v>
      </c>
      <c r="N134" s="74"/>
      <c r="O134" s="72"/>
      <c r="P134" s="73"/>
      <c r="Q134" s="327"/>
      <c r="R134" s="72"/>
      <c r="S134" s="328"/>
      <c r="T134" s="74"/>
      <c r="U134" s="72"/>
      <c r="V134" s="73"/>
      <c r="W134" s="327">
        <v>4</v>
      </c>
      <c r="X134" s="72"/>
      <c r="AA134" s="318" t="b">
        <f t="shared" si="72"/>
        <v>1</v>
      </c>
      <c r="AB134" s="318" t="b">
        <f t="shared" si="72"/>
        <v>1</v>
      </c>
      <c r="AC134" s="318" t="b">
        <f t="shared" si="72"/>
        <v>1</v>
      </c>
      <c r="AD134" s="318" t="b">
        <f t="shared" si="72"/>
        <v>1</v>
      </c>
      <c r="AE134" s="318" t="b">
        <f t="shared" si="72"/>
        <v>1</v>
      </c>
      <c r="AF134" s="318" t="b">
        <f t="shared" si="72"/>
        <v>1</v>
      </c>
      <c r="AG134" s="318" t="b">
        <f t="shared" si="72"/>
        <v>1</v>
      </c>
      <c r="AH134" s="318" t="b">
        <f t="shared" si="72"/>
        <v>1</v>
      </c>
      <c r="AI134" s="318" t="b">
        <f t="shared" si="72"/>
        <v>1</v>
      </c>
      <c r="AJ134" s="318" t="b">
        <f t="shared" si="72"/>
        <v>0</v>
      </c>
      <c r="AK134" s="318" t="b">
        <f t="shared" si="72"/>
        <v>1</v>
      </c>
      <c r="AL134" s="318" t="b">
        <f>ISBLANK(#REF!)</f>
        <v>0</v>
      </c>
    </row>
    <row r="135" spans="1:38" ht="15.75">
      <c r="A135" s="589" t="s">
        <v>150</v>
      </c>
      <c r="B135" s="322" t="s">
        <v>391</v>
      </c>
      <c r="C135" s="74"/>
      <c r="D135" s="72" t="s">
        <v>65</v>
      </c>
      <c r="E135" s="72"/>
      <c r="F135" s="102"/>
      <c r="G135" s="323">
        <v>3</v>
      </c>
      <c r="H135" s="324">
        <f t="shared" si="69"/>
        <v>90</v>
      </c>
      <c r="I135" s="325">
        <v>36</v>
      </c>
      <c r="J135" s="111">
        <v>18</v>
      </c>
      <c r="K135" s="111">
        <v>18</v>
      </c>
      <c r="L135" s="111"/>
      <c r="M135" s="326">
        <f t="shared" si="70"/>
        <v>54</v>
      </c>
      <c r="N135" s="74"/>
      <c r="O135" s="72"/>
      <c r="P135" s="73"/>
      <c r="Q135" s="327"/>
      <c r="R135" s="72">
        <v>2</v>
      </c>
      <c r="S135" s="328">
        <v>2</v>
      </c>
      <c r="T135" s="74"/>
      <c r="U135" s="72"/>
      <c r="V135" s="73"/>
      <c r="W135" s="327"/>
      <c r="X135" s="72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</row>
    <row r="136" spans="1:38" ht="31.5">
      <c r="A136" s="589" t="s">
        <v>180</v>
      </c>
      <c r="B136" s="67" t="s">
        <v>248</v>
      </c>
      <c r="C136" s="74"/>
      <c r="D136" s="72" t="s">
        <v>67</v>
      </c>
      <c r="E136" s="72"/>
      <c r="F136" s="102"/>
      <c r="G136" s="323">
        <v>5</v>
      </c>
      <c r="H136" s="324">
        <f t="shared" si="69"/>
        <v>150</v>
      </c>
      <c r="I136" s="325">
        <f>J136+K136+L136</f>
        <v>54</v>
      </c>
      <c r="J136" s="111">
        <v>27</v>
      </c>
      <c r="K136" s="111"/>
      <c r="L136" s="111">
        <v>27</v>
      </c>
      <c r="M136" s="326">
        <f t="shared" si="70"/>
        <v>96</v>
      </c>
      <c r="N136" s="74"/>
      <c r="O136" s="72"/>
      <c r="P136" s="73"/>
      <c r="Q136" s="327"/>
      <c r="R136" s="72"/>
      <c r="S136" s="328"/>
      <c r="T136" s="74"/>
      <c r="U136" s="72"/>
      <c r="V136" s="73">
        <v>6</v>
      </c>
      <c r="W136" s="327"/>
      <c r="X136" s="72"/>
      <c r="AA136" s="318" t="b">
        <f aca="true" t="shared" si="73" ref="AA136:AA148">ISBLANK(N136)</f>
        <v>1</v>
      </c>
      <c r="AB136" s="318" t="b">
        <f aca="true" t="shared" si="74" ref="AB136:AB148">ISBLANK(O136)</f>
        <v>1</v>
      </c>
      <c r="AC136" s="318" t="b">
        <f aca="true" t="shared" si="75" ref="AC136:AC148">ISBLANK(P136)</f>
        <v>1</v>
      </c>
      <c r="AD136" s="318" t="b">
        <f aca="true" t="shared" si="76" ref="AD136:AD148">ISBLANK(Q136)</f>
        <v>1</v>
      </c>
      <c r="AE136" s="318" t="b">
        <f aca="true" t="shared" si="77" ref="AE136:AE148">ISBLANK(R136)</f>
        <v>1</v>
      </c>
      <c r="AF136" s="318" t="b">
        <f aca="true" t="shared" si="78" ref="AF136:AF148">ISBLANK(S136)</f>
        <v>1</v>
      </c>
      <c r="AG136" s="318" t="b">
        <f aca="true" t="shared" si="79" ref="AG136:AG148">ISBLANK(T136)</f>
        <v>1</v>
      </c>
      <c r="AH136" s="318" t="b">
        <f aca="true" t="shared" si="80" ref="AH136:AH148">ISBLANK(U136)</f>
        <v>1</v>
      </c>
      <c r="AI136" s="318" t="b">
        <f aca="true" t="shared" si="81" ref="AI136:AI148">ISBLANK(V136)</f>
        <v>0</v>
      </c>
      <c r="AJ136" s="318" t="b">
        <f aca="true" t="shared" si="82" ref="AJ136:AJ148">ISBLANK(W136)</f>
        <v>1</v>
      </c>
      <c r="AK136" s="318" t="b">
        <f aca="true" t="shared" si="83" ref="AK136:AK148">ISBLANK(X136)</f>
        <v>1</v>
      </c>
      <c r="AL136" s="318" t="b">
        <f>ISBLANK(#REF!)</f>
        <v>0</v>
      </c>
    </row>
    <row r="137" spans="1:38" ht="31.5">
      <c r="A137" s="590" t="s">
        <v>151</v>
      </c>
      <c r="B137" s="67" t="s">
        <v>249</v>
      </c>
      <c r="C137" s="74"/>
      <c r="D137" s="72"/>
      <c r="E137" s="72"/>
      <c r="F137" s="102"/>
      <c r="G137" s="323">
        <f>G138+G139</f>
        <v>6</v>
      </c>
      <c r="H137" s="336">
        <f aca="true" t="shared" si="84" ref="H137:M137">H138+H139</f>
        <v>180</v>
      </c>
      <c r="I137" s="337">
        <f t="shared" si="84"/>
        <v>103</v>
      </c>
      <c r="J137" s="246">
        <f t="shared" si="84"/>
        <v>60</v>
      </c>
      <c r="K137" s="246">
        <f t="shared" si="84"/>
        <v>15</v>
      </c>
      <c r="L137" s="246">
        <f t="shared" si="84"/>
        <v>28</v>
      </c>
      <c r="M137" s="338">
        <f t="shared" si="84"/>
        <v>77</v>
      </c>
      <c r="N137" s="74"/>
      <c r="O137" s="72"/>
      <c r="P137" s="73"/>
      <c r="Q137" s="327"/>
      <c r="R137" s="72"/>
      <c r="S137" s="328"/>
      <c r="T137" s="74"/>
      <c r="U137" s="72"/>
      <c r="V137" s="73"/>
      <c r="W137" s="327"/>
      <c r="X137" s="72"/>
      <c r="AA137" s="318" t="b">
        <f t="shared" si="73"/>
        <v>1</v>
      </c>
      <c r="AB137" s="318" t="b">
        <f t="shared" si="74"/>
        <v>1</v>
      </c>
      <c r="AC137" s="318" t="b">
        <f t="shared" si="75"/>
        <v>1</v>
      </c>
      <c r="AD137" s="318" t="b">
        <f t="shared" si="76"/>
        <v>1</v>
      </c>
      <c r="AE137" s="318" t="b">
        <f t="shared" si="77"/>
        <v>1</v>
      </c>
      <c r="AF137" s="318" t="b">
        <f t="shared" si="78"/>
        <v>1</v>
      </c>
      <c r="AG137" s="318" t="b">
        <f t="shared" si="79"/>
        <v>1</v>
      </c>
      <c r="AH137" s="318" t="b">
        <f t="shared" si="80"/>
        <v>1</v>
      </c>
      <c r="AI137" s="318" t="b">
        <f t="shared" si="81"/>
        <v>1</v>
      </c>
      <c r="AJ137" s="318" t="b">
        <f t="shared" si="82"/>
        <v>1</v>
      </c>
      <c r="AK137" s="318" t="b">
        <f t="shared" si="83"/>
        <v>1</v>
      </c>
      <c r="AL137" s="318" t="b">
        <f>ISBLANK(#REF!)</f>
        <v>0</v>
      </c>
    </row>
    <row r="138" spans="1:38" ht="31.5">
      <c r="A138" s="590" t="s">
        <v>393</v>
      </c>
      <c r="B138" s="591" t="s">
        <v>249</v>
      </c>
      <c r="C138" s="74">
        <v>7</v>
      </c>
      <c r="D138" s="72"/>
      <c r="E138" s="72"/>
      <c r="F138" s="102"/>
      <c r="G138" s="335">
        <v>5</v>
      </c>
      <c r="H138" s="334">
        <f>G138*30</f>
        <v>150</v>
      </c>
      <c r="I138" s="327">
        <f>J138+K138+L138</f>
        <v>90</v>
      </c>
      <c r="J138" s="72">
        <v>60</v>
      </c>
      <c r="K138" s="72">
        <v>15</v>
      </c>
      <c r="L138" s="72">
        <v>15</v>
      </c>
      <c r="M138" s="328">
        <f>H138-I138</f>
        <v>60</v>
      </c>
      <c r="N138" s="74"/>
      <c r="O138" s="72"/>
      <c r="P138" s="73"/>
      <c r="Q138" s="327"/>
      <c r="R138" s="72"/>
      <c r="S138" s="328"/>
      <c r="T138" s="74"/>
      <c r="U138" s="72"/>
      <c r="V138" s="73"/>
      <c r="W138" s="327">
        <v>6</v>
      </c>
      <c r="X138" s="72"/>
      <c r="AA138" s="318" t="b">
        <f t="shared" si="73"/>
        <v>1</v>
      </c>
      <c r="AB138" s="318" t="b">
        <f t="shared" si="74"/>
        <v>1</v>
      </c>
      <c r="AC138" s="318" t="b">
        <f t="shared" si="75"/>
        <v>1</v>
      </c>
      <c r="AD138" s="318" t="b">
        <f t="shared" si="76"/>
        <v>1</v>
      </c>
      <c r="AE138" s="318" t="b">
        <f t="shared" si="77"/>
        <v>1</v>
      </c>
      <c r="AF138" s="318" t="b">
        <f t="shared" si="78"/>
        <v>1</v>
      </c>
      <c r="AG138" s="318" t="b">
        <f t="shared" si="79"/>
        <v>1</v>
      </c>
      <c r="AH138" s="318" t="b">
        <f t="shared" si="80"/>
        <v>1</v>
      </c>
      <c r="AI138" s="318" t="b">
        <f t="shared" si="81"/>
        <v>1</v>
      </c>
      <c r="AJ138" s="318" t="b">
        <f t="shared" si="82"/>
        <v>0</v>
      </c>
      <c r="AK138" s="318" t="b">
        <f t="shared" si="83"/>
        <v>1</v>
      </c>
      <c r="AL138" s="318" t="b">
        <f>ISBLANK(#REF!)</f>
        <v>0</v>
      </c>
    </row>
    <row r="139" spans="1:38" ht="31.5">
      <c r="A139" s="590" t="s">
        <v>394</v>
      </c>
      <c r="B139" s="591" t="s">
        <v>250</v>
      </c>
      <c r="C139" s="74"/>
      <c r="D139" s="72"/>
      <c r="E139" s="72"/>
      <c r="F139" s="73">
        <v>8</v>
      </c>
      <c r="G139" s="335">
        <v>1</v>
      </c>
      <c r="H139" s="334">
        <f>G139*30</f>
        <v>30</v>
      </c>
      <c r="I139" s="327">
        <f>J139+K139+L139</f>
        <v>13</v>
      </c>
      <c r="J139" s="72"/>
      <c r="K139" s="72"/>
      <c r="L139" s="72">
        <v>13</v>
      </c>
      <c r="M139" s="328">
        <f>H139-I139</f>
        <v>17</v>
      </c>
      <c r="N139" s="74"/>
      <c r="O139" s="72"/>
      <c r="P139" s="73"/>
      <c r="Q139" s="327"/>
      <c r="R139" s="72"/>
      <c r="S139" s="328"/>
      <c r="T139" s="74"/>
      <c r="U139" s="72"/>
      <c r="V139" s="73"/>
      <c r="W139" s="327"/>
      <c r="X139" s="881">
        <v>1</v>
      </c>
      <c r="AA139" s="318" t="b">
        <f t="shared" si="73"/>
        <v>1</v>
      </c>
      <c r="AB139" s="318" t="b">
        <f t="shared" si="74"/>
        <v>1</v>
      </c>
      <c r="AC139" s="318" t="b">
        <f t="shared" si="75"/>
        <v>1</v>
      </c>
      <c r="AD139" s="318" t="b">
        <f t="shared" si="76"/>
        <v>1</v>
      </c>
      <c r="AE139" s="318" t="b">
        <f t="shared" si="77"/>
        <v>1</v>
      </c>
      <c r="AF139" s="318" t="b">
        <f t="shared" si="78"/>
        <v>1</v>
      </c>
      <c r="AG139" s="318" t="b">
        <f t="shared" si="79"/>
        <v>1</v>
      </c>
      <c r="AH139" s="318" t="b">
        <f t="shared" si="80"/>
        <v>1</v>
      </c>
      <c r="AI139" s="318" t="b">
        <f t="shared" si="81"/>
        <v>1</v>
      </c>
      <c r="AJ139" s="318" t="b">
        <f t="shared" si="82"/>
        <v>1</v>
      </c>
      <c r="AK139" s="318" t="b">
        <f t="shared" si="83"/>
        <v>0</v>
      </c>
      <c r="AL139" s="318" t="b">
        <f>ISBLANK(#REF!)</f>
        <v>0</v>
      </c>
    </row>
    <row r="140" spans="1:38" ht="31.5">
      <c r="A140" s="590" t="s">
        <v>152</v>
      </c>
      <c r="B140" s="322" t="s">
        <v>197</v>
      </c>
      <c r="C140" s="74"/>
      <c r="D140" s="72" t="s">
        <v>66</v>
      </c>
      <c r="E140" s="72"/>
      <c r="F140" s="102"/>
      <c r="G140" s="323">
        <v>5</v>
      </c>
      <c r="H140" s="324">
        <f>G140*30</f>
        <v>150</v>
      </c>
      <c r="I140" s="325">
        <f>J140+K140+L140</f>
        <v>54</v>
      </c>
      <c r="J140" s="111">
        <v>36</v>
      </c>
      <c r="K140" s="111">
        <v>18</v>
      </c>
      <c r="L140" s="111"/>
      <c r="M140" s="326">
        <f>H140-I140</f>
        <v>96</v>
      </c>
      <c r="N140" s="74"/>
      <c r="O140" s="72"/>
      <c r="P140" s="73"/>
      <c r="Q140" s="327"/>
      <c r="R140" s="72"/>
      <c r="S140" s="328"/>
      <c r="T140" s="74"/>
      <c r="U140" s="72">
        <v>6</v>
      </c>
      <c r="V140" s="73"/>
      <c r="W140" s="327"/>
      <c r="X140" s="881"/>
      <c r="AA140" s="318" t="b">
        <f t="shared" si="73"/>
        <v>1</v>
      </c>
      <c r="AB140" s="318" t="b">
        <f t="shared" si="74"/>
        <v>1</v>
      </c>
      <c r="AC140" s="318" t="b">
        <f t="shared" si="75"/>
        <v>1</v>
      </c>
      <c r="AD140" s="318" t="b">
        <f t="shared" si="76"/>
        <v>1</v>
      </c>
      <c r="AE140" s="318" t="b">
        <f t="shared" si="77"/>
        <v>1</v>
      </c>
      <c r="AF140" s="318" t="b">
        <f t="shared" si="78"/>
        <v>1</v>
      </c>
      <c r="AG140" s="318" t="b">
        <f t="shared" si="79"/>
        <v>1</v>
      </c>
      <c r="AH140" s="318" t="b">
        <f t="shared" si="80"/>
        <v>0</v>
      </c>
      <c r="AI140" s="318" t="b">
        <f t="shared" si="81"/>
        <v>1</v>
      </c>
      <c r="AJ140" s="318" t="b">
        <f t="shared" si="82"/>
        <v>1</v>
      </c>
      <c r="AK140" s="318" t="b">
        <f t="shared" si="83"/>
        <v>1</v>
      </c>
      <c r="AL140" s="318" t="b">
        <f>ISBLANK(#REF!)</f>
        <v>0</v>
      </c>
    </row>
    <row r="141" spans="1:38" ht="31.5">
      <c r="A141" s="590" t="s">
        <v>181</v>
      </c>
      <c r="B141" s="322" t="s">
        <v>246</v>
      </c>
      <c r="C141" s="74"/>
      <c r="D141" s="72">
        <v>8</v>
      </c>
      <c r="E141" s="72"/>
      <c r="F141" s="102"/>
      <c r="G141" s="323">
        <v>3</v>
      </c>
      <c r="H141" s="324">
        <f>G141*30</f>
        <v>90</v>
      </c>
      <c r="I141" s="325">
        <f>J141+K141+L141</f>
        <v>39</v>
      </c>
      <c r="J141" s="111">
        <v>26</v>
      </c>
      <c r="K141" s="111"/>
      <c r="L141" s="111">
        <v>13</v>
      </c>
      <c r="M141" s="326">
        <f>H141-I141</f>
        <v>51</v>
      </c>
      <c r="N141" s="74"/>
      <c r="O141" s="72"/>
      <c r="P141" s="73"/>
      <c r="Q141" s="327"/>
      <c r="R141" s="72"/>
      <c r="S141" s="328"/>
      <c r="T141" s="74"/>
      <c r="U141" s="72"/>
      <c r="V141" s="73"/>
      <c r="W141" s="327"/>
      <c r="X141" s="881">
        <v>3</v>
      </c>
      <c r="AA141" s="318" t="b">
        <f t="shared" si="73"/>
        <v>1</v>
      </c>
      <c r="AB141" s="318" t="b">
        <f t="shared" si="74"/>
        <v>1</v>
      </c>
      <c r="AC141" s="318" t="b">
        <f t="shared" si="75"/>
        <v>1</v>
      </c>
      <c r="AD141" s="318" t="b">
        <f t="shared" si="76"/>
        <v>1</v>
      </c>
      <c r="AE141" s="318" t="b">
        <f t="shared" si="77"/>
        <v>1</v>
      </c>
      <c r="AF141" s="318" t="b">
        <f t="shared" si="78"/>
        <v>1</v>
      </c>
      <c r="AG141" s="318" t="b">
        <f t="shared" si="79"/>
        <v>1</v>
      </c>
      <c r="AH141" s="318" t="b">
        <f t="shared" si="80"/>
        <v>1</v>
      </c>
      <c r="AI141" s="318" t="b">
        <f t="shared" si="81"/>
        <v>1</v>
      </c>
      <c r="AJ141" s="318" t="b">
        <f t="shared" si="82"/>
        <v>1</v>
      </c>
      <c r="AK141" s="318" t="b">
        <f t="shared" si="83"/>
        <v>0</v>
      </c>
      <c r="AL141" s="318" t="b">
        <f>ISBLANK(#REF!)</f>
        <v>0</v>
      </c>
    </row>
    <row r="142" spans="1:38" ht="15.75">
      <c r="A142" s="590" t="s">
        <v>314</v>
      </c>
      <c r="B142" s="322" t="s">
        <v>174</v>
      </c>
      <c r="C142" s="74"/>
      <c r="D142" s="72"/>
      <c r="E142" s="72"/>
      <c r="F142" s="102"/>
      <c r="G142" s="323">
        <f aca="true" t="shared" si="85" ref="G142:M142">G143+G144</f>
        <v>6</v>
      </c>
      <c r="H142" s="324">
        <f t="shared" si="85"/>
        <v>180</v>
      </c>
      <c r="I142" s="325">
        <f t="shared" si="85"/>
        <v>63</v>
      </c>
      <c r="J142" s="111">
        <f t="shared" si="85"/>
        <v>45</v>
      </c>
      <c r="K142" s="111">
        <f t="shared" si="85"/>
        <v>18</v>
      </c>
      <c r="L142" s="111">
        <f t="shared" si="85"/>
        <v>0</v>
      </c>
      <c r="M142" s="111">
        <f t="shared" si="85"/>
        <v>117</v>
      </c>
      <c r="N142" s="74"/>
      <c r="O142" s="72"/>
      <c r="P142" s="73"/>
      <c r="Q142" s="327"/>
      <c r="R142" s="72"/>
      <c r="S142" s="328"/>
      <c r="T142" s="74"/>
      <c r="U142" s="72"/>
      <c r="V142" s="73"/>
      <c r="W142" s="327"/>
      <c r="X142" s="881"/>
      <c r="AA142" s="318" t="b">
        <f t="shared" si="73"/>
        <v>1</v>
      </c>
      <c r="AB142" s="318" t="b">
        <f t="shared" si="74"/>
        <v>1</v>
      </c>
      <c r="AC142" s="318" t="b">
        <f t="shared" si="75"/>
        <v>1</v>
      </c>
      <c r="AD142" s="318" t="b">
        <f t="shared" si="76"/>
        <v>1</v>
      </c>
      <c r="AE142" s="318" t="b">
        <f t="shared" si="77"/>
        <v>1</v>
      </c>
      <c r="AF142" s="318" t="b">
        <f t="shared" si="78"/>
        <v>1</v>
      </c>
      <c r="AG142" s="318" t="b">
        <f t="shared" si="79"/>
        <v>1</v>
      </c>
      <c r="AH142" s="318" t="b">
        <f t="shared" si="80"/>
        <v>1</v>
      </c>
      <c r="AI142" s="318" t="b">
        <f t="shared" si="81"/>
        <v>1</v>
      </c>
      <c r="AJ142" s="318" t="b">
        <f t="shared" si="82"/>
        <v>1</v>
      </c>
      <c r="AK142" s="318" t="b">
        <f t="shared" si="83"/>
        <v>1</v>
      </c>
      <c r="AL142" s="318" t="b">
        <f>ISBLANK(#REF!)</f>
        <v>0</v>
      </c>
    </row>
    <row r="143" spans="1:38" ht="15.75">
      <c r="A143" s="590" t="s">
        <v>395</v>
      </c>
      <c r="B143" s="592" t="s">
        <v>174</v>
      </c>
      <c r="C143" s="74"/>
      <c r="D143" s="72"/>
      <c r="E143" s="72"/>
      <c r="F143" s="102"/>
      <c r="G143" s="335">
        <v>2.5</v>
      </c>
      <c r="H143" s="334">
        <f aca="true" t="shared" si="86" ref="H143:H148">G143*30</f>
        <v>75</v>
      </c>
      <c r="I143" s="327">
        <f aca="true" t="shared" si="87" ref="I143:I148">J143+K143+L143</f>
        <v>27</v>
      </c>
      <c r="J143" s="72">
        <v>18</v>
      </c>
      <c r="K143" s="72">
        <v>9</v>
      </c>
      <c r="L143" s="72"/>
      <c r="M143" s="328">
        <f aca="true" t="shared" si="88" ref="M143:M148">H143-I143</f>
        <v>48</v>
      </c>
      <c r="N143" s="74"/>
      <c r="O143" s="72"/>
      <c r="P143" s="73"/>
      <c r="Q143" s="327"/>
      <c r="R143" s="72"/>
      <c r="S143" s="328"/>
      <c r="T143" s="74"/>
      <c r="U143" s="72">
        <v>3</v>
      </c>
      <c r="V143" s="73"/>
      <c r="W143" s="327"/>
      <c r="X143" s="881"/>
      <c r="AA143" s="318" t="b">
        <f t="shared" si="73"/>
        <v>1</v>
      </c>
      <c r="AB143" s="318" t="b">
        <f t="shared" si="74"/>
        <v>1</v>
      </c>
      <c r="AC143" s="318" t="b">
        <f t="shared" si="75"/>
        <v>1</v>
      </c>
      <c r="AD143" s="318" t="b">
        <f t="shared" si="76"/>
        <v>1</v>
      </c>
      <c r="AE143" s="318" t="b">
        <f t="shared" si="77"/>
        <v>1</v>
      </c>
      <c r="AF143" s="318" t="b">
        <f t="shared" si="78"/>
        <v>1</v>
      </c>
      <c r="AG143" s="318" t="b">
        <f t="shared" si="79"/>
        <v>1</v>
      </c>
      <c r="AH143" s="318" t="b">
        <f t="shared" si="80"/>
        <v>0</v>
      </c>
      <c r="AI143" s="318" t="b">
        <f t="shared" si="81"/>
        <v>1</v>
      </c>
      <c r="AJ143" s="318" t="b">
        <f t="shared" si="82"/>
        <v>1</v>
      </c>
      <c r="AK143" s="318" t="b">
        <f t="shared" si="83"/>
        <v>1</v>
      </c>
      <c r="AL143" s="318" t="b">
        <f>ISBLANK(#REF!)</f>
        <v>0</v>
      </c>
    </row>
    <row r="144" spans="1:38" ht="15.75">
      <c r="A144" s="590" t="s">
        <v>396</v>
      </c>
      <c r="B144" s="592" t="s">
        <v>174</v>
      </c>
      <c r="C144" s="74" t="s">
        <v>67</v>
      </c>
      <c r="D144" s="72"/>
      <c r="E144" s="72"/>
      <c r="F144" s="102"/>
      <c r="G144" s="335">
        <v>3.5</v>
      </c>
      <c r="H144" s="334">
        <f t="shared" si="86"/>
        <v>105</v>
      </c>
      <c r="I144" s="327">
        <f t="shared" si="87"/>
        <v>36</v>
      </c>
      <c r="J144" s="72">
        <v>27</v>
      </c>
      <c r="K144" s="72">
        <v>9</v>
      </c>
      <c r="L144" s="72"/>
      <c r="M144" s="328">
        <f t="shared" si="88"/>
        <v>69</v>
      </c>
      <c r="N144" s="74"/>
      <c r="O144" s="72"/>
      <c r="P144" s="73"/>
      <c r="Q144" s="327"/>
      <c r="R144" s="72"/>
      <c r="S144" s="328"/>
      <c r="T144" s="74"/>
      <c r="U144" s="72"/>
      <c r="V144" s="73">
        <v>4</v>
      </c>
      <c r="W144" s="327"/>
      <c r="X144" s="881"/>
      <c r="AA144" s="318" t="b">
        <f t="shared" si="73"/>
        <v>1</v>
      </c>
      <c r="AB144" s="318" t="b">
        <f t="shared" si="74"/>
        <v>1</v>
      </c>
      <c r="AC144" s="318" t="b">
        <f t="shared" si="75"/>
        <v>1</v>
      </c>
      <c r="AD144" s="318" t="b">
        <f t="shared" si="76"/>
        <v>1</v>
      </c>
      <c r="AE144" s="318" t="b">
        <f t="shared" si="77"/>
        <v>1</v>
      </c>
      <c r="AF144" s="318" t="b">
        <f t="shared" si="78"/>
        <v>1</v>
      </c>
      <c r="AG144" s="318" t="b">
        <f t="shared" si="79"/>
        <v>1</v>
      </c>
      <c r="AH144" s="318" t="b">
        <f t="shared" si="80"/>
        <v>1</v>
      </c>
      <c r="AI144" s="318" t="b">
        <f t="shared" si="81"/>
        <v>0</v>
      </c>
      <c r="AJ144" s="318" t="b">
        <f t="shared" si="82"/>
        <v>1</v>
      </c>
      <c r="AK144" s="318" t="b">
        <f t="shared" si="83"/>
        <v>1</v>
      </c>
      <c r="AL144" s="318" t="b">
        <f>ISBLANK(#REF!)</f>
        <v>0</v>
      </c>
    </row>
    <row r="145" spans="1:38" ht="15.75">
      <c r="A145" s="590" t="s">
        <v>315</v>
      </c>
      <c r="B145" s="322" t="s">
        <v>253</v>
      </c>
      <c r="C145" s="74"/>
      <c r="D145" s="72">
        <v>7</v>
      </c>
      <c r="E145" s="72"/>
      <c r="F145" s="73"/>
      <c r="G145" s="323">
        <v>6</v>
      </c>
      <c r="H145" s="101">
        <f t="shared" si="86"/>
        <v>180</v>
      </c>
      <c r="I145" s="103">
        <f t="shared" si="87"/>
        <v>60</v>
      </c>
      <c r="J145" s="246">
        <v>30</v>
      </c>
      <c r="K145" s="246"/>
      <c r="L145" s="246">
        <v>30</v>
      </c>
      <c r="M145" s="102">
        <f t="shared" si="88"/>
        <v>120</v>
      </c>
      <c r="N145" s="74"/>
      <c r="O145" s="72"/>
      <c r="P145" s="73"/>
      <c r="Q145" s="327"/>
      <c r="R145" s="72"/>
      <c r="S145" s="328"/>
      <c r="T145" s="74"/>
      <c r="U145" s="72"/>
      <c r="V145" s="73"/>
      <c r="W145" s="327">
        <v>4</v>
      </c>
      <c r="X145" s="881"/>
      <c r="AA145" s="318" t="b">
        <f t="shared" si="73"/>
        <v>1</v>
      </c>
      <c r="AB145" s="318" t="b">
        <f t="shared" si="74"/>
        <v>1</v>
      </c>
      <c r="AC145" s="318" t="b">
        <f t="shared" si="75"/>
        <v>1</v>
      </c>
      <c r="AD145" s="318" t="b">
        <f t="shared" si="76"/>
        <v>1</v>
      </c>
      <c r="AE145" s="318" t="b">
        <f t="shared" si="77"/>
        <v>1</v>
      </c>
      <c r="AF145" s="318" t="b">
        <f t="shared" si="78"/>
        <v>1</v>
      </c>
      <c r="AG145" s="318" t="b">
        <f t="shared" si="79"/>
        <v>1</v>
      </c>
      <c r="AH145" s="318" t="b">
        <f t="shared" si="80"/>
        <v>1</v>
      </c>
      <c r="AI145" s="318" t="b">
        <f t="shared" si="81"/>
        <v>1</v>
      </c>
      <c r="AJ145" s="318" t="b">
        <f t="shared" si="82"/>
        <v>0</v>
      </c>
      <c r="AK145" s="318" t="b">
        <f t="shared" si="83"/>
        <v>1</v>
      </c>
      <c r="AL145" s="318" t="b">
        <f>ISBLANK(#REF!)</f>
        <v>0</v>
      </c>
    </row>
    <row r="146" spans="1:38" ht="15.75">
      <c r="A146" s="590" t="s">
        <v>316</v>
      </c>
      <c r="B146" s="322" t="s">
        <v>138</v>
      </c>
      <c r="C146" s="74">
        <v>5</v>
      </c>
      <c r="D146" s="72"/>
      <c r="E146" s="72"/>
      <c r="F146" s="73"/>
      <c r="G146" s="323">
        <v>6</v>
      </c>
      <c r="H146" s="324">
        <f t="shared" si="86"/>
        <v>180</v>
      </c>
      <c r="I146" s="325">
        <f t="shared" si="87"/>
        <v>75</v>
      </c>
      <c r="J146" s="111">
        <v>45</v>
      </c>
      <c r="K146" s="111">
        <v>15</v>
      </c>
      <c r="L146" s="111">
        <v>15</v>
      </c>
      <c r="M146" s="102">
        <f t="shared" si="88"/>
        <v>105</v>
      </c>
      <c r="N146" s="327"/>
      <c r="O146" s="247"/>
      <c r="P146" s="73"/>
      <c r="Q146" s="327"/>
      <c r="R146" s="247"/>
      <c r="S146" s="328"/>
      <c r="T146" s="74">
        <v>5</v>
      </c>
      <c r="U146" s="247"/>
      <c r="V146" s="73"/>
      <c r="W146" s="327"/>
      <c r="X146" s="882"/>
      <c r="AA146" s="318" t="b">
        <f t="shared" si="73"/>
        <v>1</v>
      </c>
      <c r="AB146" s="318" t="b">
        <f t="shared" si="74"/>
        <v>1</v>
      </c>
      <c r="AC146" s="318" t="b">
        <f t="shared" si="75"/>
        <v>1</v>
      </c>
      <c r="AD146" s="318" t="b">
        <f t="shared" si="76"/>
        <v>1</v>
      </c>
      <c r="AE146" s="318" t="b">
        <f t="shared" si="77"/>
        <v>1</v>
      </c>
      <c r="AF146" s="318" t="b">
        <f t="shared" si="78"/>
        <v>1</v>
      </c>
      <c r="AG146" s="318" t="b">
        <f t="shared" si="79"/>
        <v>0</v>
      </c>
      <c r="AH146" s="318" t="b">
        <f t="shared" si="80"/>
        <v>1</v>
      </c>
      <c r="AI146" s="318" t="b">
        <f t="shared" si="81"/>
        <v>1</v>
      </c>
      <c r="AJ146" s="318" t="b">
        <f t="shared" si="82"/>
        <v>1</v>
      </c>
      <c r="AK146" s="318" t="b">
        <f t="shared" si="83"/>
        <v>1</v>
      </c>
      <c r="AL146" s="318" t="b">
        <f>ISBLANK(#REF!)</f>
        <v>0</v>
      </c>
    </row>
    <row r="147" spans="1:38" ht="31.5" customHeight="1">
      <c r="A147" s="320" t="s">
        <v>317</v>
      </c>
      <c r="B147" s="90" t="s">
        <v>254</v>
      </c>
      <c r="C147" s="123">
        <v>8</v>
      </c>
      <c r="D147" s="124"/>
      <c r="E147" s="125"/>
      <c r="F147" s="126"/>
      <c r="G147" s="99">
        <v>5</v>
      </c>
      <c r="H147" s="101">
        <f t="shared" si="86"/>
        <v>150</v>
      </c>
      <c r="I147" s="103">
        <f t="shared" si="87"/>
        <v>65</v>
      </c>
      <c r="J147" s="246">
        <v>39</v>
      </c>
      <c r="K147" s="246"/>
      <c r="L147" s="246">
        <v>26</v>
      </c>
      <c r="M147" s="102">
        <f t="shared" si="88"/>
        <v>85</v>
      </c>
      <c r="N147" s="59"/>
      <c r="O147" s="77"/>
      <c r="P147" s="60"/>
      <c r="Q147" s="61"/>
      <c r="R147" s="77"/>
      <c r="S147" s="60"/>
      <c r="T147" s="61"/>
      <c r="U147" s="77"/>
      <c r="V147" s="60"/>
      <c r="W147" s="61"/>
      <c r="X147" s="883">
        <v>5</v>
      </c>
      <c r="AA147" s="318" t="b">
        <f t="shared" si="73"/>
        <v>1</v>
      </c>
      <c r="AB147" s="318" t="b">
        <f t="shared" si="74"/>
        <v>1</v>
      </c>
      <c r="AC147" s="318" t="b">
        <f t="shared" si="75"/>
        <v>1</v>
      </c>
      <c r="AD147" s="318" t="b">
        <f t="shared" si="76"/>
        <v>1</v>
      </c>
      <c r="AE147" s="318" t="b">
        <f t="shared" si="77"/>
        <v>1</v>
      </c>
      <c r="AF147" s="318" t="b">
        <f t="shared" si="78"/>
        <v>1</v>
      </c>
      <c r="AG147" s="318" t="b">
        <f t="shared" si="79"/>
        <v>1</v>
      </c>
      <c r="AH147" s="318" t="b">
        <f t="shared" si="80"/>
        <v>1</v>
      </c>
      <c r="AI147" s="318" t="b">
        <f t="shared" si="81"/>
        <v>1</v>
      </c>
      <c r="AJ147" s="318" t="b">
        <f t="shared" si="82"/>
        <v>1</v>
      </c>
      <c r="AK147" s="318" t="b">
        <f t="shared" si="83"/>
        <v>0</v>
      </c>
      <c r="AL147" s="318" t="b">
        <f>ISBLANK(#REF!)</f>
        <v>0</v>
      </c>
    </row>
    <row r="148" spans="1:38" ht="30.75" customHeight="1" thickBot="1">
      <c r="A148" s="320" t="s">
        <v>318</v>
      </c>
      <c r="B148" s="67" t="s">
        <v>252</v>
      </c>
      <c r="C148" s="62"/>
      <c r="D148" s="63" t="s">
        <v>399</v>
      </c>
      <c r="E148" s="64"/>
      <c r="F148" s="65"/>
      <c r="G148" s="100">
        <v>5</v>
      </c>
      <c r="H148" s="101">
        <f t="shared" si="86"/>
        <v>150</v>
      </c>
      <c r="I148" s="103">
        <f t="shared" si="87"/>
        <v>78</v>
      </c>
      <c r="J148" s="246">
        <v>26</v>
      </c>
      <c r="K148" s="246">
        <v>52</v>
      </c>
      <c r="L148" s="111"/>
      <c r="M148" s="102">
        <f t="shared" si="88"/>
        <v>72</v>
      </c>
      <c r="N148" s="70"/>
      <c r="O148" s="78"/>
      <c r="P148" s="66"/>
      <c r="Q148" s="71"/>
      <c r="R148" s="78"/>
      <c r="S148" s="66"/>
      <c r="T148" s="71"/>
      <c r="U148" s="78"/>
      <c r="V148" s="66"/>
      <c r="W148" s="71"/>
      <c r="X148" s="884">
        <v>6</v>
      </c>
      <c r="AA148" s="318" t="b">
        <f t="shared" si="73"/>
        <v>1</v>
      </c>
      <c r="AB148" s="318" t="b">
        <f t="shared" si="74"/>
        <v>1</v>
      </c>
      <c r="AC148" s="318" t="b">
        <f t="shared" si="75"/>
        <v>1</v>
      </c>
      <c r="AD148" s="318" t="b">
        <f t="shared" si="76"/>
        <v>1</v>
      </c>
      <c r="AE148" s="318" t="b">
        <f t="shared" si="77"/>
        <v>1</v>
      </c>
      <c r="AF148" s="318" t="b">
        <f t="shared" si="78"/>
        <v>1</v>
      </c>
      <c r="AG148" s="318" t="b">
        <f t="shared" si="79"/>
        <v>1</v>
      </c>
      <c r="AH148" s="318" t="b">
        <f t="shared" si="80"/>
        <v>1</v>
      </c>
      <c r="AI148" s="318" t="b">
        <f t="shared" si="81"/>
        <v>1</v>
      </c>
      <c r="AJ148" s="318" t="b">
        <f t="shared" si="82"/>
        <v>1</v>
      </c>
      <c r="AK148" s="318" t="b">
        <f t="shared" si="83"/>
        <v>0</v>
      </c>
      <c r="AL148" s="318" t="b">
        <f>ISBLANK(#REF!)</f>
        <v>0</v>
      </c>
    </row>
    <row r="149" spans="1:39" ht="1.5" customHeight="1" hidden="1" thickBot="1">
      <c r="A149" s="1182" t="s">
        <v>371</v>
      </c>
      <c r="B149" s="1262"/>
      <c r="C149" s="1262"/>
      <c r="D149" s="1262"/>
      <c r="E149" s="1262"/>
      <c r="F149" s="1263"/>
      <c r="G149" s="519">
        <f aca="true" t="shared" si="89" ref="G149:M149">G131+G133+G134+G136+G137+G140+G141+G142+G145+G146+G147+G148+G132+G135</f>
        <v>65</v>
      </c>
      <c r="H149" s="519">
        <f t="shared" si="89"/>
        <v>1950</v>
      </c>
      <c r="I149" s="519">
        <f t="shared" si="89"/>
        <v>762</v>
      </c>
      <c r="J149" s="519">
        <f t="shared" si="89"/>
        <v>427</v>
      </c>
      <c r="K149" s="519">
        <f t="shared" si="89"/>
        <v>151</v>
      </c>
      <c r="L149" s="519">
        <f t="shared" si="89"/>
        <v>184</v>
      </c>
      <c r="M149" s="519">
        <f t="shared" si="89"/>
        <v>1188</v>
      </c>
      <c r="N149" s="681">
        <f aca="true" t="shared" si="90" ref="N149:X149">SUM(N131:N148)</f>
        <v>0</v>
      </c>
      <c r="O149" s="681">
        <f t="shared" si="90"/>
        <v>0</v>
      </c>
      <c r="P149" s="681">
        <f t="shared" si="90"/>
        <v>0</v>
      </c>
      <c r="Q149" s="519">
        <f t="shared" si="90"/>
        <v>5</v>
      </c>
      <c r="R149" s="519">
        <f t="shared" si="90"/>
        <v>2</v>
      </c>
      <c r="S149" s="519">
        <f t="shared" si="90"/>
        <v>2</v>
      </c>
      <c r="T149" s="519">
        <f t="shared" si="90"/>
        <v>11</v>
      </c>
      <c r="U149" s="519">
        <f t="shared" si="90"/>
        <v>9</v>
      </c>
      <c r="V149" s="519">
        <f t="shared" si="90"/>
        <v>10</v>
      </c>
      <c r="W149" s="519">
        <f t="shared" si="90"/>
        <v>14</v>
      </c>
      <c r="X149" s="519">
        <f t="shared" si="90"/>
        <v>15</v>
      </c>
      <c r="Y149" s="80"/>
      <c r="Z149" s="80"/>
      <c r="AA149" s="650">
        <f aca="true" t="shared" si="91" ref="AA149:AL149">SUMIF(AA131:AA148,FALSE,$G131:$G148)</f>
        <v>0</v>
      </c>
      <c r="AB149" s="650">
        <f t="shared" si="91"/>
        <v>0</v>
      </c>
      <c r="AC149" s="650">
        <f t="shared" si="91"/>
        <v>0</v>
      </c>
      <c r="AD149" s="650">
        <f t="shared" si="91"/>
        <v>3.5</v>
      </c>
      <c r="AE149" s="650">
        <f t="shared" si="91"/>
        <v>0</v>
      </c>
      <c r="AF149" s="650">
        <f t="shared" si="91"/>
        <v>0</v>
      </c>
      <c r="AG149" s="650">
        <f t="shared" si="91"/>
        <v>10.5</v>
      </c>
      <c r="AH149" s="650">
        <f t="shared" si="91"/>
        <v>7.5</v>
      </c>
      <c r="AI149" s="650">
        <f t="shared" si="91"/>
        <v>8.5</v>
      </c>
      <c r="AJ149" s="650">
        <f t="shared" si="91"/>
        <v>15</v>
      </c>
      <c r="AK149" s="650">
        <f t="shared" si="91"/>
        <v>14</v>
      </c>
      <c r="AL149" s="650">
        <f t="shared" si="91"/>
        <v>71</v>
      </c>
      <c r="AM149" s="673">
        <f>SUM(AA149:AL149)</f>
        <v>130</v>
      </c>
    </row>
    <row r="150" spans="1:39" ht="3.75" customHeight="1" hidden="1" thickBot="1">
      <c r="A150" s="1182"/>
      <c r="B150" s="1183"/>
      <c r="C150" s="1183"/>
      <c r="D150" s="1183"/>
      <c r="E150" s="1183"/>
      <c r="F150" s="1183"/>
      <c r="G150" s="1183"/>
      <c r="H150" s="1183"/>
      <c r="I150" s="1183"/>
      <c r="J150" s="1183"/>
      <c r="K150" s="1183"/>
      <c r="L150" s="1183"/>
      <c r="M150" s="1183"/>
      <c r="N150" s="1183"/>
      <c r="O150" s="1183"/>
      <c r="P150" s="1183"/>
      <c r="Q150" s="1183"/>
      <c r="R150" s="1183"/>
      <c r="S150" s="1183"/>
      <c r="T150" s="1183"/>
      <c r="U150" s="1183"/>
      <c r="V150" s="1183"/>
      <c r="W150" s="1183"/>
      <c r="X150" s="1183"/>
      <c r="Y150" s="80"/>
      <c r="Z150" s="80"/>
      <c r="AA150" s="144" t="s">
        <v>43</v>
      </c>
      <c r="AB150" s="649">
        <f>AA149+AB149+AC149</f>
        <v>0</v>
      </c>
      <c r="AC150" s="144"/>
      <c r="AD150" s="144" t="s">
        <v>44</v>
      </c>
      <c r="AE150" s="649">
        <f>AD149+AE149+AF149</f>
        <v>3.5</v>
      </c>
      <c r="AF150" s="144"/>
      <c r="AG150" s="144" t="s">
        <v>45</v>
      </c>
      <c r="AH150" s="649">
        <f>AG149+AH149+AI149</f>
        <v>26.5</v>
      </c>
      <c r="AI150" s="144"/>
      <c r="AJ150" s="144" t="s">
        <v>46</v>
      </c>
      <c r="AK150" s="649">
        <f>AJ149+AK149+AL149</f>
        <v>100</v>
      </c>
      <c r="AL150" s="144"/>
      <c r="AM150" s="647">
        <f>AB150+AE150+AH150+AK150</f>
        <v>130</v>
      </c>
    </row>
    <row r="151" spans="1:38" s="152" customFormat="1" ht="31.5">
      <c r="A151" s="870" t="s">
        <v>319</v>
      </c>
      <c r="B151" s="721" t="s">
        <v>294</v>
      </c>
      <c r="C151" s="722" t="s">
        <v>399</v>
      </c>
      <c r="D151" s="723"/>
      <c r="E151" s="724"/>
      <c r="F151" s="725"/>
      <c r="G151" s="726">
        <v>3.5</v>
      </c>
      <c r="H151" s="727">
        <f>$G151*30</f>
        <v>105</v>
      </c>
      <c r="I151" s="728">
        <f>SUM($J151:$L151)</f>
        <v>52</v>
      </c>
      <c r="J151" s="729">
        <v>26</v>
      </c>
      <c r="K151" s="730">
        <v>13</v>
      </c>
      <c r="L151" s="730">
        <v>13</v>
      </c>
      <c r="M151" s="731">
        <f>$H151-$I151</f>
        <v>53</v>
      </c>
      <c r="N151" s="936"/>
      <c r="O151" s="937"/>
      <c r="P151" s="938"/>
      <c r="Q151" s="936"/>
      <c r="R151" s="937"/>
      <c r="S151" s="734"/>
      <c r="T151" s="732"/>
      <c r="U151" s="733"/>
      <c r="V151" s="734"/>
      <c r="W151" s="732"/>
      <c r="X151" s="733">
        <v>4</v>
      </c>
      <c r="AA151" s="157" t="b">
        <f aca="true" t="shared" si="92" ref="AA151:AA178">ISBLANK(N151)</f>
        <v>1</v>
      </c>
      <c r="AB151" s="157" t="b">
        <f aca="true" t="shared" si="93" ref="AB151:AB178">ISBLANK(O151)</f>
        <v>1</v>
      </c>
      <c r="AC151" s="157" t="b">
        <f aca="true" t="shared" si="94" ref="AC151:AC178">ISBLANK(P151)</f>
        <v>1</v>
      </c>
      <c r="AD151" s="157" t="b">
        <f aca="true" t="shared" si="95" ref="AD151:AD178">ISBLANK(Q151)</f>
        <v>1</v>
      </c>
      <c r="AE151" s="157" t="b">
        <f aca="true" t="shared" si="96" ref="AE151:AE178">ISBLANK(R151)</f>
        <v>1</v>
      </c>
      <c r="AF151" s="157" t="b">
        <f aca="true" t="shared" si="97" ref="AF151:AF178">ISBLANK(S151)</f>
        <v>1</v>
      </c>
      <c r="AG151" s="157" t="b">
        <f aca="true" t="shared" si="98" ref="AG151:AG178">ISBLANK(T151)</f>
        <v>1</v>
      </c>
      <c r="AH151" s="157" t="b">
        <f aca="true" t="shared" si="99" ref="AH151:AH178">ISBLANK(U151)</f>
        <v>1</v>
      </c>
      <c r="AI151" s="157" t="b">
        <f aca="true" t="shared" si="100" ref="AI151:AI178">ISBLANK(V151)</f>
        <v>1</v>
      </c>
      <c r="AJ151" s="157" t="b">
        <f aca="true" t="shared" si="101" ref="AJ151:AJ178">ISBLANK(W151)</f>
        <v>1</v>
      </c>
      <c r="AK151" s="157" t="b">
        <f aca="true" t="shared" si="102" ref="AK151:AK178">ISBLANK(X151)</f>
        <v>0</v>
      </c>
      <c r="AL151" s="157" t="b">
        <f>ISBLANK(#REF!)</f>
        <v>0</v>
      </c>
    </row>
    <row r="152" spans="1:38" s="152" customFormat="1" ht="31.5">
      <c r="A152" s="533" t="s">
        <v>320</v>
      </c>
      <c r="B152" s="593" t="s">
        <v>295</v>
      </c>
      <c r="C152" s="545"/>
      <c r="D152" s="535"/>
      <c r="E152" s="536"/>
      <c r="F152" s="537"/>
      <c r="G152" s="538">
        <f>SUM(G153:G154)</f>
        <v>6.5</v>
      </c>
      <c r="H152" s="546">
        <f aca="true" t="shared" si="103" ref="H152:M152">SUM(H153:H154)</f>
        <v>195</v>
      </c>
      <c r="I152" s="547">
        <f t="shared" si="103"/>
        <v>119</v>
      </c>
      <c r="J152" s="548">
        <f t="shared" si="103"/>
        <v>69</v>
      </c>
      <c r="K152" s="548">
        <f t="shared" si="103"/>
        <v>22</v>
      </c>
      <c r="L152" s="548">
        <f t="shared" si="103"/>
        <v>28</v>
      </c>
      <c r="M152" s="549">
        <f t="shared" si="103"/>
        <v>76</v>
      </c>
      <c r="N152" s="939"/>
      <c r="O152" s="940"/>
      <c r="P152" s="941"/>
      <c r="Q152" s="939"/>
      <c r="R152" s="940"/>
      <c r="S152" s="544"/>
      <c r="T152" s="542"/>
      <c r="U152" s="543"/>
      <c r="V152" s="544"/>
      <c r="W152" s="542"/>
      <c r="X152" s="543"/>
      <c r="AA152" s="157" t="b">
        <f t="shared" si="92"/>
        <v>1</v>
      </c>
      <c r="AB152" s="157" t="b">
        <f t="shared" si="93"/>
        <v>1</v>
      </c>
      <c r="AC152" s="157" t="b">
        <f t="shared" si="94"/>
        <v>1</v>
      </c>
      <c r="AD152" s="157" t="b">
        <f t="shared" si="95"/>
        <v>1</v>
      </c>
      <c r="AE152" s="157" t="b">
        <f t="shared" si="96"/>
        <v>1</v>
      </c>
      <c r="AF152" s="157" t="b">
        <f t="shared" si="97"/>
        <v>1</v>
      </c>
      <c r="AG152" s="157" t="b">
        <f t="shared" si="98"/>
        <v>1</v>
      </c>
      <c r="AH152" s="157" t="b">
        <f t="shared" si="99"/>
        <v>1</v>
      </c>
      <c r="AI152" s="157" t="b">
        <f t="shared" si="100"/>
        <v>1</v>
      </c>
      <c r="AJ152" s="157" t="b">
        <f t="shared" si="101"/>
        <v>1</v>
      </c>
      <c r="AK152" s="157" t="b">
        <f t="shared" si="102"/>
        <v>1</v>
      </c>
      <c r="AL152" s="157" t="b">
        <f>ISBLANK(#REF!)</f>
        <v>0</v>
      </c>
    </row>
    <row r="153" spans="1:38" s="152" customFormat="1" ht="31.5">
      <c r="A153" s="533" t="s">
        <v>397</v>
      </c>
      <c r="B153" s="550" t="s">
        <v>295</v>
      </c>
      <c r="C153" s="545"/>
      <c r="D153" s="298"/>
      <c r="E153" s="536"/>
      <c r="F153" s="537"/>
      <c r="G153" s="551">
        <v>3</v>
      </c>
      <c r="H153" s="552">
        <f>$G153*30</f>
        <v>90</v>
      </c>
      <c r="I153" s="553">
        <f>SUM($J153:$L153)</f>
        <v>60</v>
      </c>
      <c r="J153" s="554">
        <v>30</v>
      </c>
      <c r="K153" s="535">
        <v>15</v>
      </c>
      <c r="L153" s="535">
        <v>15</v>
      </c>
      <c r="M153" s="555">
        <f>$H153-$I153</f>
        <v>30</v>
      </c>
      <c r="N153" s="939"/>
      <c r="O153" s="940"/>
      <c r="P153" s="941"/>
      <c r="Q153" s="939"/>
      <c r="R153" s="940"/>
      <c r="S153" s="544"/>
      <c r="T153" s="542"/>
      <c r="U153" s="543"/>
      <c r="V153" s="544"/>
      <c r="W153" s="542">
        <v>4</v>
      </c>
      <c r="X153" s="543"/>
      <c r="AA153" s="157" t="b">
        <f t="shared" si="92"/>
        <v>1</v>
      </c>
      <c r="AB153" s="157" t="b">
        <f t="shared" si="93"/>
        <v>1</v>
      </c>
      <c r="AC153" s="157" t="b">
        <f t="shared" si="94"/>
        <v>1</v>
      </c>
      <c r="AD153" s="157" t="b">
        <f t="shared" si="95"/>
        <v>1</v>
      </c>
      <c r="AE153" s="157" t="b">
        <f t="shared" si="96"/>
        <v>1</v>
      </c>
      <c r="AF153" s="157" t="b">
        <f t="shared" si="97"/>
        <v>1</v>
      </c>
      <c r="AG153" s="157" t="b">
        <f t="shared" si="98"/>
        <v>1</v>
      </c>
      <c r="AH153" s="157" t="b">
        <f t="shared" si="99"/>
        <v>1</v>
      </c>
      <c r="AI153" s="157" t="b">
        <f t="shared" si="100"/>
        <v>1</v>
      </c>
      <c r="AJ153" s="157" t="b">
        <f t="shared" si="101"/>
        <v>0</v>
      </c>
      <c r="AK153" s="157" t="b">
        <f t="shared" si="102"/>
        <v>1</v>
      </c>
      <c r="AL153" s="157" t="b">
        <f>ISBLANK(#REF!)</f>
        <v>0</v>
      </c>
    </row>
    <row r="154" spans="1:38" s="152" customFormat="1" ht="31.5">
      <c r="A154" s="533" t="s">
        <v>398</v>
      </c>
      <c r="B154" s="550" t="s">
        <v>295</v>
      </c>
      <c r="C154" s="534" t="s">
        <v>399</v>
      </c>
      <c r="D154" s="535"/>
      <c r="E154" s="536"/>
      <c r="F154" s="537"/>
      <c r="G154" s="551">
        <v>3.5</v>
      </c>
      <c r="H154" s="552">
        <f>$G154*30</f>
        <v>105</v>
      </c>
      <c r="I154" s="553">
        <f>SUM($J154:$L154)</f>
        <v>59</v>
      </c>
      <c r="J154" s="554">
        <v>39</v>
      </c>
      <c r="K154" s="535">
        <v>7</v>
      </c>
      <c r="L154" s="535">
        <v>13</v>
      </c>
      <c r="M154" s="555">
        <f>$H154-$I154</f>
        <v>46</v>
      </c>
      <c r="N154" s="939"/>
      <c r="O154" s="940"/>
      <c r="P154" s="941"/>
      <c r="Q154" s="939"/>
      <c r="R154" s="940"/>
      <c r="S154" s="544"/>
      <c r="T154" s="542"/>
      <c r="U154" s="543"/>
      <c r="V154" s="544"/>
      <c r="W154" s="542"/>
      <c r="X154" s="543">
        <v>4.5</v>
      </c>
      <c r="AA154" s="157" t="b">
        <f t="shared" si="92"/>
        <v>1</v>
      </c>
      <c r="AB154" s="157" t="b">
        <f t="shared" si="93"/>
        <v>1</v>
      </c>
      <c r="AC154" s="157" t="b">
        <f t="shared" si="94"/>
        <v>1</v>
      </c>
      <c r="AD154" s="157" t="b">
        <f t="shared" si="95"/>
        <v>1</v>
      </c>
      <c r="AE154" s="157" t="b">
        <f t="shared" si="96"/>
        <v>1</v>
      </c>
      <c r="AF154" s="157" t="b">
        <f t="shared" si="97"/>
        <v>1</v>
      </c>
      <c r="AG154" s="157" t="b">
        <f t="shared" si="98"/>
        <v>1</v>
      </c>
      <c r="AH154" s="157" t="b">
        <f t="shared" si="99"/>
        <v>1</v>
      </c>
      <c r="AI154" s="157" t="b">
        <f t="shared" si="100"/>
        <v>1</v>
      </c>
      <c r="AJ154" s="157" t="b">
        <f t="shared" si="101"/>
        <v>1</v>
      </c>
      <c r="AK154" s="157" t="b">
        <f t="shared" si="102"/>
        <v>0</v>
      </c>
      <c r="AL154" s="157" t="b">
        <f>ISBLANK(#REF!)</f>
        <v>0</v>
      </c>
    </row>
    <row r="155" spans="1:38" s="152" customFormat="1" ht="15.75">
      <c r="A155" s="600" t="s">
        <v>321</v>
      </c>
      <c r="B155" s="601" t="s">
        <v>292</v>
      </c>
      <c r="C155" s="675"/>
      <c r="D155" s="306">
        <v>5</v>
      </c>
      <c r="E155" s="306"/>
      <c r="F155" s="288"/>
      <c r="G155" s="676">
        <v>3</v>
      </c>
      <c r="H155" s="390">
        <f>G155*30</f>
        <v>90</v>
      </c>
      <c r="I155" s="88">
        <f>J155+K155+L155</f>
        <v>46</v>
      </c>
      <c r="J155" s="310">
        <v>30</v>
      </c>
      <c r="K155" s="310">
        <v>8</v>
      </c>
      <c r="L155" s="310">
        <v>8</v>
      </c>
      <c r="M155" s="89">
        <f>H155-I155</f>
        <v>44</v>
      </c>
      <c r="N155" s="86"/>
      <c r="O155" s="306"/>
      <c r="P155" s="288"/>
      <c r="Q155" s="86"/>
      <c r="R155" s="306"/>
      <c r="S155" s="288"/>
      <c r="T155" s="542">
        <v>3</v>
      </c>
      <c r="U155" s="543"/>
      <c r="V155" s="544"/>
      <c r="W155" s="542"/>
      <c r="X155" s="543"/>
      <c r="AA155" s="157" t="b">
        <f t="shared" si="92"/>
        <v>1</v>
      </c>
      <c r="AB155" s="157" t="b">
        <f t="shared" si="93"/>
        <v>1</v>
      </c>
      <c r="AC155" s="157" t="b">
        <f t="shared" si="94"/>
        <v>1</v>
      </c>
      <c r="AD155" s="157" t="b">
        <f t="shared" si="95"/>
        <v>1</v>
      </c>
      <c r="AE155" s="157" t="b">
        <f t="shared" si="96"/>
        <v>1</v>
      </c>
      <c r="AF155" s="157" t="b">
        <f t="shared" si="97"/>
        <v>1</v>
      </c>
      <c r="AG155" s="157" t="b">
        <f t="shared" si="98"/>
        <v>0</v>
      </c>
      <c r="AH155" s="157" t="b">
        <f t="shared" si="99"/>
        <v>1</v>
      </c>
      <c r="AI155" s="157" t="b">
        <f t="shared" si="100"/>
        <v>1</v>
      </c>
      <c r="AJ155" s="157" t="b">
        <f t="shared" si="101"/>
        <v>1</v>
      </c>
      <c r="AK155" s="157" t="b">
        <f t="shared" si="102"/>
        <v>1</v>
      </c>
      <c r="AL155" s="157" t="b">
        <f>ISBLANK(#REF!)</f>
        <v>0</v>
      </c>
    </row>
    <row r="156" spans="1:38" s="152" customFormat="1" ht="15.75">
      <c r="A156" s="533" t="s">
        <v>322</v>
      </c>
      <c r="B156" s="594" t="s">
        <v>296</v>
      </c>
      <c r="C156" s="545"/>
      <c r="D156" s="556">
        <v>7</v>
      </c>
      <c r="E156" s="557"/>
      <c r="F156" s="558"/>
      <c r="G156" s="538">
        <v>3</v>
      </c>
      <c r="H156" s="539">
        <f>$G156*30</f>
        <v>90</v>
      </c>
      <c r="I156" s="540">
        <f>SUM($J156:$L156)</f>
        <v>30</v>
      </c>
      <c r="J156" s="559">
        <v>20</v>
      </c>
      <c r="K156" s="559"/>
      <c r="L156" s="559">
        <v>10</v>
      </c>
      <c r="M156" s="541">
        <f>$H156-$I156</f>
        <v>60</v>
      </c>
      <c r="N156" s="939"/>
      <c r="O156" s="940"/>
      <c r="P156" s="941"/>
      <c r="Q156" s="939"/>
      <c r="R156" s="940"/>
      <c r="S156" s="544"/>
      <c r="T156" s="542"/>
      <c r="U156" s="543"/>
      <c r="V156" s="544"/>
      <c r="W156" s="542">
        <v>2</v>
      </c>
      <c r="X156" s="543"/>
      <c r="AA156" s="157" t="b">
        <f t="shared" si="92"/>
        <v>1</v>
      </c>
      <c r="AB156" s="157" t="b">
        <f t="shared" si="93"/>
        <v>1</v>
      </c>
      <c r="AC156" s="157" t="b">
        <f t="shared" si="94"/>
        <v>1</v>
      </c>
      <c r="AD156" s="157" t="b">
        <f t="shared" si="95"/>
        <v>1</v>
      </c>
      <c r="AE156" s="157" t="b">
        <f t="shared" si="96"/>
        <v>1</v>
      </c>
      <c r="AF156" s="157" t="b">
        <f t="shared" si="97"/>
        <v>1</v>
      </c>
      <c r="AG156" s="157" t="b">
        <f t="shared" si="98"/>
        <v>1</v>
      </c>
      <c r="AH156" s="157" t="b">
        <f t="shared" si="99"/>
        <v>1</v>
      </c>
      <c r="AI156" s="157" t="b">
        <f t="shared" si="100"/>
        <v>1</v>
      </c>
      <c r="AJ156" s="157" t="b">
        <f t="shared" si="101"/>
        <v>0</v>
      </c>
      <c r="AK156" s="157" t="b">
        <f t="shared" si="102"/>
        <v>1</v>
      </c>
      <c r="AL156" s="157" t="b">
        <f>ISBLANK(#REF!)</f>
        <v>0</v>
      </c>
    </row>
    <row r="157" spans="1:38" s="152" customFormat="1" ht="15.75">
      <c r="A157" s="579" t="s">
        <v>323</v>
      </c>
      <c r="B157" s="595" t="s">
        <v>297</v>
      </c>
      <c r="C157" s="176"/>
      <c r="D157" s="176" t="s">
        <v>67</v>
      </c>
      <c r="E157" s="29"/>
      <c r="F157" s="560"/>
      <c r="G157" s="561">
        <v>3</v>
      </c>
      <c r="H157" s="562">
        <f>$G157*30</f>
        <v>90</v>
      </c>
      <c r="I157" s="563">
        <f>SUM($J157:$L157)</f>
        <v>36</v>
      </c>
      <c r="J157" s="559">
        <v>18</v>
      </c>
      <c r="K157" s="559">
        <v>9</v>
      </c>
      <c r="L157" s="559">
        <v>9</v>
      </c>
      <c r="M157" s="564">
        <f>$H157-$I157</f>
        <v>54</v>
      </c>
      <c r="N157" s="565"/>
      <c r="O157" s="566"/>
      <c r="P157" s="43"/>
      <c r="Q157" s="28"/>
      <c r="R157" s="29"/>
      <c r="S157" s="43"/>
      <c r="T157" s="565"/>
      <c r="U157" s="566"/>
      <c r="V157" s="567">
        <v>4</v>
      </c>
      <c r="W157" s="28"/>
      <c r="X157" s="29"/>
      <c r="AA157" s="157" t="b">
        <f t="shared" si="92"/>
        <v>1</v>
      </c>
      <c r="AB157" s="157" t="b">
        <f t="shared" si="93"/>
        <v>1</v>
      </c>
      <c r="AC157" s="157" t="b">
        <f t="shared" si="94"/>
        <v>1</v>
      </c>
      <c r="AD157" s="157" t="b">
        <f t="shared" si="95"/>
        <v>1</v>
      </c>
      <c r="AE157" s="157" t="b">
        <f t="shared" si="96"/>
        <v>1</v>
      </c>
      <c r="AF157" s="157" t="b">
        <f t="shared" si="97"/>
        <v>1</v>
      </c>
      <c r="AG157" s="157" t="b">
        <f t="shared" si="98"/>
        <v>1</v>
      </c>
      <c r="AH157" s="157" t="b">
        <f t="shared" si="99"/>
        <v>1</v>
      </c>
      <c r="AI157" s="157" t="b">
        <f t="shared" si="100"/>
        <v>0</v>
      </c>
      <c r="AJ157" s="157" t="b">
        <f t="shared" si="101"/>
        <v>1</v>
      </c>
      <c r="AK157" s="157" t="b">
        <f t="shared" si="102"/>
        <v>1</v>
      </c>
      <c r="AL157" s="157" t="b">
        <f>ISBLANK(#REF!)</f>
        <v>0</v>
      </c>
    </row>
    <row r="158" spans="1:38" s="152" customFormat="1" ht="31.5">
      <c r="A158" s="579" t="s">
        <v>324</v>
      </c>
      <c r="B158" s="595" t="s">
        <v>298</v>
      </c>
      <c r="C158" s="568"/>
      <c r="D158" s="569"/>
      <c r="E158" s="570"/>
      <c r="F158" s="571"/>
      <c r="G158" s="538">
        <f aca="true" t="shared" si="104" ref="G158:M158">G159+G160</f>
        <v>7.5</v>
      </c>
      <c r="H158" s="546">
        <f t="shared" si="104"/>
        <v>225</v>
      </c>
      <c r="I158" s="547">
        <f t="shared" si="104"/>
        <v>108</v>
      </c>
      <c r="J158" s="548">
        <f t="shared" si="104"/>
        <v>42</v>
      </c>
      <c r="K158" s="548">
        <f t="shared" si="104"/>
        <v>66</v>
      </c>
      <c r="L158" s="548">
        <f t="shared" si="104"/>
        <v>0</v>
      </c>
      <c r="M158" s="549">
        <f t="shared" si="104"/>
        <v>117</v>
      </c>
      <c r="N158" s="939"/>
      <c r="O158" s="940"/>
      <c r="P158" s="941"/>
      <c r="Q158" s="939"/>
      <c r="R158" s="940"/>
      <c r="S158" s="544"/>
      <c r="T158" s="542"/>
      <c r="U158" s="543"/>
      <c r="V158" s="544"/>
      <c r="W158" s="542"/>
      <c r="X158" s="543"/>
      <c r="AA158" s="157" t="b">
        <f t="shared" si="92"/>
        <v>1</v>
      </c>
      <c r="AB158" s="157" t="b">
        <f t="shared" si="93"/>
        <v>1</v>
      </c>
      <c r="AC158" s="157" t="b">
        <f t="shared" si="94"/>
        <v>1</v>
      </c>
      <c r="AD158" s="157" t="b">
        <f t="shared" si="95"/>
        <v>1</v>
      </c>
      <c r="AE158" s="157" t="b">
        <f t="shared" si="96"/>
        <v>1</v>
      </c>
      <c r="AF158" s="157" t="b">
        <f t="shared" si="97"/>
        <v>1</v>
      </c>
      <c r="AG158" s="157" t="b">
        <f t="shared" si="98"/>
        <v>1</v>
      </c>
      <c r="AH158" s="157" t="b">
        <f t="shared" si="99"/>
        <v>1</v>
      </c>
      <c r="AI158" s="157" t="b">
        <f t="shared" si="100"/>
        <v>1</v>
      </c>
      <c r="AJ158" s="157" t="b">
        <f t="shared" si="101"/>
        <v>1</v>
      </c>
      <c r="AK158" s="157" t="b">
        <f t="shared" si="102"/>
        <v>1</v>
      </c>
      <c r="AL158" s="157" t="b">
        <f>ISBLANK(#REF!)</f>
        <v>0</v>
      </c>
    </row>
    <row r="159" spans="1:38" s="152" customFormat="1" ht="15.75">
      <c r="A159" s="579" t="s">
        <v>401</v>
      </c>
      <c r="B159" s="596" t="s">
        <v>299</v>
      </c>
      <c r="C159" s="572"/>
      <c r="D159" s="176">
        <v>5</v>
      </c>
      <c r="E159" s="536"/>
      <c r="F159" s="537"/>
      <c r="G159" s="538">
        <v>3</v>
      </c>
      <c r="H159" s="539">
        <f>$G159*30</f>
        <v>90</v>
      </c>
      <c r="I159" s="540">
        <f>SUM($J159:$L159)</f>
        <v>45</v>
      </c>
      <c r="J159" s="559">
        <v>15</v>
      </c>
      <c r="K159" s="559">
        <v>30</v>
      </c>
      <c r="L159" s="559"/>
      <c r="M159" s="541">
        <f>$H159-$I159</f>
        <v>45</v>
      </c>
      <c r="N159" s="939"/>
      <c r="O159" s="940"/>
      <c r="P159" s="941"/>
      <c r="Q159" s="939"/>
      <c r="R159" s="940"/>
      <c r="S159" s="544"/>
      <c r="T159" s="542">
        <v>3</v>
      </c>
      <c r="U159" s="543"/>
      <c r="V159" s="544"/>
      <c r="W159" s="542"/>
      <c r="X159" s="543"/>
      <c r="AA159" s="157" t="b">
        <f t="shared" si="92"/>
        <v>1</v>
      </c>
      <c r="AB159" s="157" t="b">
        <f t="shared" si="93"/>
        <v>1</v>
      </c>
      <c r="AC159" s="157" t="b">
        <f t="shared" si="94"/>
        <v>1</v>
      </c>
      <c r="AD159" s="157" t="b">
        <f t="shared" si="95"/>
        <v>1</v>
      </c>
      <c r="AE159" s="157" t="b">
        <f t="shared" si="96"/>
        <v>1</v>
      </c>
      <c r="AF159" s="157" t="b">
        <f t="shared" si="97"/>
        <v>1</v>
      </c>
      <c r="AG159" s="157" t="b">
        <f t="shared" si="98"/>
        <v>0</v>
      </c>
      <c r="AH159" s="157" t="b">
        <f t="shared" si="99"/>
        <v>1</v>
      </c>
      <c r="AI159" s="157" t="b">
        <f t="shared" si="100"/>
        <v>1</v>
      </c>
      <c r="AJ159" s="157" t="b">
        <f t="shared" si="101"/>
        <v>1</v>
      </c>
      <c r="AK159" s="157" t="b">
        <f t="shared" si="102"/>
        <v>1</v>
      </c>
      <c r="AL159" s="157" t="b">
        <f>ISBLANK(#REF!)</f>
        <v>0</v>
      </c>
    </row>
    <row r="160" spans="1:38" s="152" customFormat="1" ht="31.5">
      <c r="A160" s="579" t="s">
        <v>402</v>
      </c>
      <c r="B160" s="596" t="s">
        <v>300</v>
      </c>
      <c r="C160" s="545"/>
      <c r="D160" s="535"/>
      <c r="E160" s="557"/>
      <c r="F160" s="558"/>
      <c r="G160" s="538">
        <f aca="true" t="shared" si="105" ref="G160:M160">SUM(G161:G162)</f>
        <v>4.5</v>
      </c>
      <c r="H160" s="546">
        <f t="shared" si="105"/>
        <v>135</v>
      </c>
      <c r="I160" s="547">
        <f t="shared" si="105"/>
        <v>63</v>
      </c>
      <c r="J160" s="548">
        <f t="shared" si="105"/>
        <v>27</v>
      </c>
      <c r="K160" s="548">
        <f t="shared" si="105"/>
        <v>36</v>
      </c>
      <c r="L160" s="548">
        <f t="shared" si="105"/>
        <v>0</v>
      </c>
      <c r="M160" s="549">
        <f t="shared" si="105"/>
        <v>72</v>
      </c>
      <c r="N160" s="939"/>
      <c r="O160" s="940"/>
      <c r="P160" s="941"/>
      <c r="Q160" s="939"/>
      <c r="R160" s="940"/>
      <c r="S160" s="544"/>
      <c r="T160" s="542"/>
      <c r="U160" s="543"/>
      <c r="V160" s="544"/>
      <c r="W160" s="542"/>
      <c r="X160" s="543"/>
      <c r="AA160" s="157" t="b">
        <f t="shared" si="92"/>
        <v>1</v>
      </c>
      <c r="AB160" s="157" t="b">
        <f t="shared" si="93"/>
        <v>1</v>
      </c>
      <c r="AC160" s="157" t="b">
        <f t="shared" si="94"/>
        <v>1</v>
      </c>
      <c r="AD160" s="157" t="b">
        <f t="shared" si="95"/>
        <v>1</v>
      </c>
      <c r="AE160" s="157" t="b">
        <f t="shared" si="96"/>
        <v>1</v>
      </c>
      <c r="AF160" s="157" t="b">
        <f t="shared" si="97"/>
        <v>1</v>
      </c>
      <c r="AG160" s="157" t="b">
        <f t="shared" si="98"/>
        <v>1</v>
      </c>
      <c r="AH160" s="157" t="b">
        <f t="shared" si="99"/>
        <v>1</v>
      </c>
      <c r="AI160" s="157" t="b">
        <f t="shared" si="100"/>
        <v>1</v>
      </c>
      <c r="AJ160" s="157" t="b">
        <f t="shared" si="101"/>
        <v>1</v>
      </c>
      <c r="AK160" s="157" t="b">
        <f t="shared" si="102"/>
        <v>1</v>
      </c>
      <c r="AL160" s="157" t="b">
        <f>ISBLANK(#REF!)</f>
        <v>0</v>
      </c>
    </row>
    <row r="161" spans="1:38" s="152" customFormat="1" ht="31.5">
      <c r="A161" s="579" t="s">
        <v>403</v>
      </c>
      <c r="B161" s="580" t="s">
        <v>301</v>
      </c>
      <c r="C161" s="545"/>
      <c r="D161" s="535"/>
      <c r="E161" s="557"/>
      <c r="F161" s="558"/>
      <c r="G161" s="573">
        <v>2.5</v>
      </c>
      <c r="H161" s="552">
        <f>$G161*30</f>
        <v>75</v>
      </c>
      <c r="I161" s="553">
        <f>SUM($J161:$L161)</f>
        <v>36</v>
      </c>
      <c r="J161" s="535">
        <v>18</v>
      </c>
      <c r="K161" s="535">
        <v>18</v>
      </c>
      <c r="L161" s="535"/>
      <c r="M161" s="555">
        <f>$H161-$I161</f>
        <v>39</v>
      </c>
      <c r="N161" s="939"/>
      <c r="O161" s="940"/>
      <c r="P161" s="941"/>
      <c r="Q161" s="939"/>
      <c r="R161" s="940"/>
      <c r="S161" s="544"/>
      <c r="T161" s="542"/>
      <c r="U161" s="543">
        <v>4</v>
      </c>
      <c r="V161" s="544"/>
      <c r="W161" s="542"/>
      <c r="X161" s="543"/>
      <c r="AA161" s="157" t="b">
        <f t="shared" si="92"/>
        <v>1</v>
      </c>
      <c r="AB161" s="157" t="b">
        <f t="shared" si="93"/>
        <v>1</v>
      </c>
      <c r="AC161" s="157" t="b">
        <f t="shared" si="94"/>
        <v>1</v>
      </c>
      <c r="AD161" s="157" t="b">
        <f t="shared" si="95"/>
        <v>1</v>
      </c>
      <c r="AE161" s="157" t="b">
        <f t="shared" si="96"/>
        <v>1</v>
      </c>
      <c r="AF161" s="157" t="b">
        <f t="shared" si="97"/>
        <v>1</v>
      </c>
      <c r="AG161" s="157" t="b">
        <f t="shared" si="98"/>
        <v>1</v>
      </c>
      <c r="AH161" s="157" t="b">
        <f t="shared" si="99"/>
        <v>0</v>
      </c>
      <c r="AI161" s="157" t="b">
        <f t="shared" si="100"/>
        <v>1</v>
      </c>
      <c r="AJ161" s="157" t="b">
        <f t="shared" si="101"/>
        <v>1</v>
      </c>
      <c r="AK161" s="157" t="b">
        <f t="shared" si="102"/>
        <v>1</v>
      </c>
      <c r="AL161" s="157" t="b">
        <f>ISBLANK(#REF!)</f>
        <v>0</v>
      </c>
    </row>
    <row r="162" spans="1:38" s="152" customFormat="1" ht="31.5">
      <c r="A162" s="579" t="s">
        <v>404</v>
      </c>
      <c r="B162" s="580" t="s">
        <v>301</v>
      </c>
      <c r="C162" s="176" t="s">
        <v>67</v>
      </c>
      <c r="D162" s="176"/>
      <c r="E162" s="557"/>
      <c r="F162" s="558"/>
      <c r="G162" s="573">
        <v>2</v>
      </c>
      <c r="H162" s="552">
        <f>$G162*30</f>
        <v>60</v>
      </c>
      <c r="I162" s="553">
        <f>SUM($J162:$L162)</f>
        <v>27</v>
      </c>
      <c r="J162" s="535">
        <v>9</v>
      </c>
      <c r="K162" s="535">
        <v>18</v>
      </c>
      <c r="L162" s="535"/>
      <c r="M162" s="555">
        <f>$H162-$I162</f>
        <v>33</v>
      </c>
      <c r="N162" s="939"/>
      <c r="O162" s="940"/>
      <c r="P162" s="941"/>
      <c r="Q162" s="939"/>
      <c r="R162" s="940"/>
      <c r="S162" s="544"/>
      <c r="T162" s="542"/>
      <c r="U162" s="543"/>
      <c r="V162" s="544">
        <v>3</v>
      </c>
      <c r="W162" s="542"/>
      <c r="X162" s="543"/>
      <c r="AA162" s="157" t="b">
        <f t="shared" si="92"/>
        <v>1</v>
      </c>
      <c r="AB162" s="157" t="b">
        <f t="shared" si="93"/>
        <v>1</v>
      </c>
      <c r="AC162" s="157" t="b">
        <f t="shared" si="94"/>
        <v>1</v>
      </c>
      <c r="AD162" s="157" t="b">
        <f t="shared" si="95"/>
        <v>1</v>
      </c>
      <c r="AE162" s="157" t="b">
        <f t="shared" si="96"/>
        <v>1</v>
      </c>
      <c r="AF162" s="157" t="b">
        <f t="shared" si="97"/>
        <v>1</v>
      </c>
      <c r="AG162" s="157" t="b">
        <f t="shared" si="98"/>
        <v>1</v>
      </c>
      <c r="AH162" s="157" t="b">
        <f t="shared" si="99"/>
        <v>1</v>
      </c>
      <c r="AI162" s="157" t="b">
        <f t="shared" si="100"/>
        <v>0</v>
      </c>
      <c r="AJ162" s="157" t="b">
        <f t="shared" si="101"/>
        <v>1</v>
      </c>
      <c r="AK162" s="157" t="b">
        <f t="shared" si="102"/>
        <v>1</v>
      </c>
      <c r="AL162" s="157" t="b">
        <f>ISBLANK(#REF!)</f>
        <v>0</v>
      </c>
    </row>
    <row r="163" spans="1:38" s="152" customFormat="1" ht="31.5">
      <c r="A163" s="579" t="s">
        <v>325</v>
      </c>
      <c r="B163" s="595" t="s">
        <v>302</v>
      </c>
      <c r="C163" s="534"/>
      <c r="D163" s="556">
        <v>7</v>
      </c>
      <c r="E163" s="536"/>
      <c r="F163" s="537"/>
      <c r="G163" s="538">
        <v>4</v>
      </c>
      <c r="H163" s="539">
        <f>$G163*30</f>
        <v>120</v>
      </c>
      <c r="I163" s="540">
        <f>SUM($J163:$L163)</f>
        <v>60</v>
      </c>
      <c r="J163" s="559">
        <v>30</v>
      </c>
      <c r="K163" s="559">
        <v>15</v>
      </c>
      <c r="L163" s="559">
        <v>15</v>
      </c>
      <c r="M163" s="541">
        <f>$H163-$I163</f>
        <v>60</v>
      </c>
      <c r="N163" s="939"/>
      <c r="O163" s="940"/>
      <c r="P163" s="941"/>
      <c r="Q163" s="939"/>
      <c r="R163" s="940"/>
      <c r="S163" s="544"/>
      <c r="T163" s="542"/>
      <c r="U163" s="543"/>
      <c r="V163" s="544"/>
      <c r="W163" s="542">
        <v>4</v>
      </c>
      <c r="X163" s="543"/>
      <c r="AA163" s="157" t="b">
        <f t="shared" si="92"/>
        <v>1</v>
      </c>
      <c r="AB163" s="157" t="b">
        <f t="shared" si="93"/>
        <v>1</v>
      </c>
      <c r="AC163" s="157" t="b">
        <f t="shared" si="94"/>
        <v>1</v>
      </c>
      <c r="AD163" s="157" t="b">
        <f t="shared" si="95"/>
        <v>1</v>
      </c>
      <c r="AE163" s="157" t="b">
        <f t="shared" si="96"/>
        <v>1</v>
      </c>
      <c r="AF163" s="157" t="b">
        <f t="shared" si="97"/>
        <v>1</v>
      </c>
      <c r="AG163" s="157" t="b">
        <f t="shared" si="98"/>
        <v>1</v>
      </c>
      <c r="AH163" s="157" t="b">
        <f t="shared" si="99"/>
        <v>1</v>
      </c>
      <c r="AI163" s="157" t="b">
        <f t="shared" si="100"/>
        <v>1</v>
      </c>
      <c r="AJ163" s="157" t="b">
        <f t="shared" si="101"/>
        <v>0</v>
      </c>
      <c r="AK163" s="157" t="b">
        <f t="shared" si="102"/>
        <v>1</v>
      </c>
      <c r="AL163" s="157" t="b">
        <f>ISBLANK(#REF!)</f>
        <v>0</v>
      </c>
    </row>
    <row r="164" spans="1:38" s="152" customFormat="1" ht="15.75">
      <c r="A164" s="579" t="s">
        <v>326</v>
      </c>
      <c r="B164" s="595" t="s">
        <v>348</v>
      </c>
      <c r="C164" s="306">
        <v>5</v>
      </c>
      <c r="D164" s="176"/>
      <c r="E164" s="536"/>
      <c r="F164" s="537"/>
      <c r="G164" s="538">
        <v>3</v>
      </c>
      <c r="H164" s="539">
        <f>$G164*30</f>
        <v>90</v>
      </c>
      <c r="I164" s="540">
        <f>SUM($J164:$L164)</f>
        <v>60</v>
      </c>
      <c r="J164" s="559">
        <v>30</v>
      </c>
      <c r="K164" s="559">
        <v>15</v>
      </c>
      <c r="L164" s="559">
        <v>15</v>
      </c>
      <c r="M164" s="541">
        <f>$H164-$I164</f>
        <v>30</v>
      </c>
      <c r="N164" s="939"/>
      <c r="O164" s="940"/>
      <c r="P164" s="941"/>
      <c r="Q164" s="939"/>
      <c r="R164" s="940"/>
      <c r="S164" s="544"/>
      <c r="T164" s="542">
        <v>4</v>
      </c>
      <c r="U164" s="543"/>
      <c r="V164" s="544"/>
      <c r="W164" s="542"/>
      <c r="X164" s="543"/>
      <c r="AA164" s="157" t="b">
        <f t="shared" si="92"/>
        <v>1</v>
      </c>
      <c r="AB164" s="157" t="b">
        <f t="shared" si="93"/>
        <v>1</v>
      </c>
      <c r="AC164" s="157" t="b">
        <f t="shared" si="94"/>
        <v>1</v>
      </c>
      <c r="AD164" s="157" t="b">
        <f t="shared" si="95"/>
        <v>1</v>
      </c>
      <c r="AE164" s="157" t="b">
        <f t="shared" si="96"/>
        <v>1</v>
      </c>
      <c r="AF164" s="157" t="b">
        <f t="shared" si="97"/>
        <v>1</v>
      </c>
      <c r="AG164" s="157" t="b">
        <f t="shared" si="98"/>
        <v>0</v>
      </c>
      <c r="AH164" s="157" t="b">
        <f t="shared" si="99"/>
        <v>1</v>
      </c>
      <c r="AI164" s="157" t="b">
        <f t="shared" si="100"/>
        <v>1</v>
      </c>
      <c r="AJ164" s="157" t="b">
        <f t="shared" si="101"/>
        <v>1</v>
      </c>
      <c r="AK164" s="157" t="b">
        <f t="shared" si="102"/>
        <v>1</v>
      </c>
      <c r="AL164" s="157" t="b">
        <f>ISBLANK(#REF!)</f>
        <v>0</v>
      </c>
    </row>
    <row r="165" spans="1:38" s="152" customFormat="1" ht="15.75">
      <c r="A165" s="533" t="s">
        <v>327</v>
      </c>
      <c r="B165" s="593" t="s">
        <v>293</v>
      </c>
      <c r="C165" s="513"/>
      <c r="D165" s="176">
        <v>3</v>
      </c>
      <c r="E165" s="176"/>
      <c r="F165" s="180"/>
      <c r="G165" s="532">
        <v>3</v>
      </c>
      <c r="H165" s="181">
        <f>G165*30</f>
        <v>90</v>
      </c>
      <c r="I165" s="182">
        <f>J165+K165+L165</f>
        <v>45</v>
      </c>
      <c r="J165" s="183">
        <v>30</v>
      </c>
      <c r="K165" s="183">
        <v>15</v>
      </c>
      <c r="L165" s="183"/>
      <c r="M165" s="312">
        <f>H165-I165</f>
        <v>45</v>
      </c>
      <c r="N165" s="175"/>
      <c r="O165" s="176"/>
      <c r="P165" s="180"/>
      <c r="Q165" s="175">
        <v>3</v>
      </c>
      <c r="R165" s="305"/>
      <c r="S165" s="341"/>
      <c r="T165" s="542"/>
      <c r="U165" s="543"/>
      <c r="V165" s="544"/>
      <c r="W165" s="542"/>
      <c r="X165" s="543"/>
      <c r="AA165" s="157" t="b">
        <f t="shared" si="92"/>
        <v>1</v>
      </c>
      <c r="AB165" s="157" t="b">
        <f t="shared" si="93"/>
        <v>1</v>
      </c>
      <c r="AC165" s="157" t="b">
        <f t="shared" si="94"/>
        <v>1</v>
      </c>
      <c r="AD165" s="157" t="b">
        <f t="shared" si="95"/>
        <v>0</v>
      </c>
      <c r="AE165" s="157" t="b">
        <f t="shared" si="96"/>
        <v>1</v>
      </c>
      <c r="AF165" s="157" t="b">
        <f t="shared" si="97"/>
        <v>1</v>
      </c>
      <c r="AG165" s="157" t="b">
        <f t="shared" si="98"/>
        <v>1</v>
      </c>
      <c r="AH165" s="157" t="b">
        <f t="shared" si="99"/>
        <v>1</v>
      </c>
      <c r="AI165" s="157" t="b">
        <f t="shared" si="100"/>
        <v>1</v>
      </c>
      <c r="AJ165" s="157" t="b">
        <f t="shared" si="101"/>
        <v>1</v>
      </c>
      <c r="AK165" s="157" t="b">
        <f t="shared" si="102"/>
        <v>1</v>
      </c>
      <c r="AL165" s="157" t="b">
        <f>ISBLANK(#REF!)</f>
        <v>0</v>
      </c>
    </row>
    <row r="166" spans="1:38" s="152" customFormat="1" ht="15.75">
      <c r="A166" s="579" t="s">
        <v>328</v>
      </c>
      <c r="B166" s="597" t="s">
        <v>202</v>
      </c>
      <c r="C166" s="574"/>
      <c r="D166" s="298" t="s">
        <v>399</v>
      </c>
      <c r="E166" s="575"/>
      <c r="F166" s="576"/>
      <c r="G166" s="538">
        <v>3.5</v>
      </c>
      <c r="H166" s="539">
        <f>$G166*30</f>
        <v>105</v>
      </c>
      <c r="I166" s="540">
        <f>SUM($J166:$L166)</f>
        <v>39</v>
      </c>
      <c r="J166" s="559">
        <v>26</v>
      </c>
      <c r="K166" s="559">
        <v>6</v>
      </c>
      <c r="L166" s="559">
        <v>7</v>
      </c>
      <c r="M166" s="541">
        <f>$H166-$I166</f>
        <v>66</v>
      </c>
      <c r="N166" s="939"/>
      <c r="O166" s="940"/>
      <c r="P166" s="941"/>
      <c r="Q166" s="939"/>
      <c r="R166" s="940"/>
      <c r="S166" s="544"/>
      <c r="T166" s="542"/>
      <c r="U166" s="543"/>
      <c r="V166" s="544"/>
      <c r="W166" s="542"/>
      <c r="X166" s="543">
        <v>3</v>
      </c>
      <c r="AA166" s="157" t="b">
        <f t="shared" si="92"/>
        <v>1</v>
      </c>
      <c r="AB166" s="157" t="b">
        <f t="shared" si="93"/>
        <v>1</v>
      </c>
      <c r="AC166" s="157" t="b">
        <f t="shared" si="94"/>
        <v>1</v>
      </c>
      <c r="AD166" s="157" t="b">
        <f t="shared" si="95"/>
        <v>1</v>
      </c>
      <c r="AE166" s="157" t="b">
        <f t="shared" si="96"/>
        <v>1</v>
      </c>
      <c r="AF166" s="157" t="b">
        <f t="shared" si="97"/>
        <v>1</v>
      </c>
      <c r="AG166" s="157" t="b">
        <f t="shared" si="98"/>
        <v>1</v>
      </c>
      <c r="AH166" s="157" t="b">
        <f t="shared" si="99"/>
        <v>1</v>
      </c>
      <c r="AI166" s="157" t="b">
        <f t="shared" si="100"/>
        <v>1</v>
      </c>
      <c r="AJ166" s="157" t="b">
        <f t="shared" si="101"/>
        <v>1</v>
      </c>
      <c r="AK166" s="157" t="b">
        <f t="shared" si="102"/>
        <v>0</v>
      </c>
      <c r="AL166" s="157" t="b">
        <f>ISBLANK(#REF!)</f>
        <v>0</v>
      </c>
    </row>
    <row r="167" spans="1:38" s="152" customFormat="1" ht="15.75">
      <c r="A167" s="579" t="s">
        <v>329</v>
      </c>
      <c r="B167" s="598" t="s">
        <v>303</v>
      </c>
      <c r="C167" s="545"/>
      <c r="D167" s="556">
        <v>7</v>
      </c>
      <c r="E167" s="536"/>
      <c r="F167" s="537"/>
      <c r="G167" s="538">
        <v>3</v>
      </c>
      <c r="H167" s="539">
        <f>$G167*30</f>
        <v>90</v>
      </c>
      <c r="I167" s="540">
        <f>SUM($J167:$L167)</f>
        <v>45</v>
      </c>
      <c r="J167" s="559">
        <v>30</v>
      </c>
      <c r="K167" s="559"/>
      <c r="L167" s="559">
        <v>15</v>
      </c>
      <c r="M167" s="541">
        <f>$H167-$I167</f>
        <v>45</v>
      </c>
      <c r="N167" s="939"/>
      <c r="O167" s="940"/>
      <c r="P167" s="941"/>
      <c r="Q167" s="939"/>
      <c r="R167" s="940"/>
      <c r="S167" s="544"/>
      <c r="T167" s="542"/>
      <c r="U167" s="543"/>
      <c r="V167" s="544"/>
      <c r="W167" s="542">
        <v>3</v>
      </c>
      <c r="X167" s="543"/>
      <c r="AA167" s="157" t="b">
        <f t="shared" si="92"/>
        <v>1</v>
      </c>
      <c r="AB167" s="157" t="b">
        <f t="shared" si="93"/>
        <v>1</v>
      </c>
      <c r="AC167" s="157" t="b">
        <f t="shared" si="94"/>
        <v>1</v>
      </c>
      <c r="AD167" s="157" t="b">
        <f t="shared" si="95"/>
        <v>1</v>
      </c>
      <c r="AE167" s="157" t="b">
        <f t="shared" si="96"/>
        <v>1</v>
      </c>
      <c r="AF167" s="157" t="b">
        <f t="shared" si="97"/>
        <v>1</v>
      </c>
      <c r="AG167" s="157" t="b">
        <f t="shared" si="98"/>
        <v>1</v>
      </c>
      <c r="AH167" s="157" t="b">
        <f t="shared" si="99"/>
        <v>1</v>
      </c>
      <c r="AI167" s="157" t="b">
        <f t="shared" si="100"/>
        <v>1</v>
      </c>
      <c r="AJ167" s="157" t="b">
        <f t="shared" si="101"/>
        <v>0</v>
      </c>
      <c r="AK167" s="157" t="b">
        <f t="shared" si="102"/>
        <v>1</v>
      </c>
      <c r="AL167" s="157" t="b">
        <f>ISBLANK(#REF!)</f>
        <v>0</v>
      </c>
    </row>
    <row r="168" spans="1:38" s="152" customFormat="1" ht="15.75">
      <c r="A168" s="579" t="s">
        <v>330</v>
      </c>
      <c r="B168" s="595" t="s">
        <v>304</v>
      </c>
      <c r="C168" s="545"/>
      <c r="D168" s="535"/>
      <c r="E168" s="557"/>
      <c r="F168" s="558"/>
      <c r="G168" s="538">
        <f aca="true" t="shared" si="106" ref="G168:M168">G169+G172+G178</f>
        <v>18.5</v>
      </c>
      <c r="H168" s="546">
        <f t="shared" si="106"/>
        <v>555</v>
      </c>
      <c r="I168" s="547">
        <f t="shared" si="106"/>
        <v>245</v>
      </c>
      <c r="J168" s="548">
        <f t="shared" si="106"/>
        <v>132</v>
      </c>
      <c r="K168" s="548">
        <f t="shared" si="106"/>
        <v>40</v>
      </c>
      <c r="L168" s="548">
        <f t="shared" si="106"/>
        <v>73</v>
      </c>
      <c r="M168" s="549">
        <f t="shared" si="106"/>
        <v>310</v>
      </c>
      <c r="N168" s="939"/>
      <c r="O168" s="940"/>
      <c r="P168" s="941"/>
      <c r="Q168" s="939"/>
      <c r="R168" s="940"/>
      <c r="S168" s="544"/>
      <c r="T168" s="542"/>
      <c r="U168" s="543"/>
      <c r="V168" s="544"/>
      <c r="W168" s="542"/>
      <c r="X168" s="543"/>
      <c r="AA168" s="157" t="b">
        <f t="shared" si="92"/>
        <v>1</v>
      </c>
      <c r="AB168" s="157" t="b">
        <f t="shared" si="93"/>
        <v>1</v>
      </c>
      <c r="AC168" s="157" t="b">
        <f t="shared" si="94"/>
        <v>1</v>
      </c>
      <c r="AD168" s="157" t="b">
        <f t="shared" si="95"/>
        <v>1</v>
      </c>
      <c r="AE168" s="157" t="b">
        <f t="shared" si="96"/>
        <v>1</v>
      </c>
      <c r="AF168" s="157" t="b">
        <f t="shared" si="97"/>
        <v>1</v>
      </c>
      <c r="AG168" s="157" t="b">
        <f t="shared" si="98"/>
        <v>1</v>
      </c>
      <c r="AH168" s="157" t="b">
        <f t="shared" si="99"/>
        <v>1</v>
      </c>
      <c r="AI168" s="157" t="b">
        <f t="shared" si="100"/>
        <v>1</v>
      </c>
      <c r="AJ168" s="157" t="b">
        <f t="shared" si="101"/>
        <v>1</v>
      </c>
      <c r="AK168" s="157" t="b">
        <f t="shared" si="102"/>
        <v>1</v>
      </c>
      <c r="AL168" s="157" t="b">
        <f>ISBLANK(#REF!)</f>
        <v>0</v>
      </c>
    </row>
    <row r="169" spans="1:38" s="152" customFormat="1" ht="31.5">
      <c r="A169" s="533" t="s">
        <v>405</v>
      </c>
      <c r="B169" s="599" t="s">
        <v>305</v>
      </c>
      <c r="C169" s="545"/>
      <c r="D169" s="535"/>
      <c r="E169" s="536"/>
      <c r="F169" s="537"/>
      <c r="G169" s="538">
        <f aca="true" t="shared" si="107" ref="G169:M169">SUM(G170:G171)</f>
        <v>7</v>
      </c>
      <c r="H169" s="539">
        <f t="shared" si="107"/>
        <v>210</v>
      </c>
      <c r="I169" s="540">
        <f t="shared" si="107"/>
        <v>90</v>
      </c>
      <c r="J169" s="577">
        <f t="shared" si="107"/>
        <v>45</v>
      </c>
      <c r="K169" s="577">
        <f t="shared" si="107"/>
        <v>18</v>
      </c>
      <c r="L169" s="577">
        <f t="shared" si="107"/>
        <v>27</v>
      </c>
      <c r="M169" s="541">
        <f t="shared" si="107"/>
        <v>120</v>
      </c>
      <c r="N169" s="939"/>
      <c r="O169" s="940"/>
      <c r="P169" s="941"/>
      <c r="Q169" s="939"/>
      <c r="R169" s="940"/>
      <c r="S169" s="544"/>
      <c r="T169" s="542"/>
      <c r="U169" s="543"/>
      <c r="V169" s="544"/>
      <c r="W169" s="542"/>
      <c r="X169" s="543"/>
      <c r="AA169" s="157" t="b">
        <f t="shared" si="92"/>
        <v>1</v>
      </c>
      <c r="AB169" s="157" t="b">
        <f t="shared" si="93"/>
        <v>1</v>
      </c>
      <c r="AC169" s="157" t="b">
        <f t="shared" si="94"/>
        <v>1</v>
      </c>
      <c r="AD169" s="157" t="b">
        <f t="shared" si="95"/>
        <v>1</v>
      </c>
      <c r="AE169" s="157" t="b">
        <f t="shared" si="96"/>
        <v>1</v>
      </c>
      <c r="AF169" s="157" t="b">
        <f t="shared" si="97"/>
        <v>1</v>
      </c>
      <c r="AG169" s="157" t="b">
        <f t="shared" si="98"/>
        <v>1</v>
      </c>
      <c r="AH169" s="157" t="b">
        <f t="shared" si="99"/>
        <v>1</v>
      </c>
      <c r="AI169" s="157" t="b">
        <f t="shared" si="100"/>
        <v>1</v>
      </c>
      <c r="AJ169" s="157" t="b">
        <f t="shared" si="101"/>
        <v>1</v>
      </c>
      <c r="AK169" s="157" t="b">
        <f t="shared" si="102"/>
        <v>1</v>
      </c>
      <c r="AL169" s="157" t="b">
        <f>ISBLANK(#REF!)</f>
        <v>0</v>
      </c>
    </row>
    <row r="170" spans="1:38" s="152" customFormat="1" ht="15.75">
      <c r="A170" s="533" t="s">
        <v>406</v>
      </c>
      <c r="B170" s="550" t="s">
        <v>306</v>
      </c>
      <c r="C170" s="545"/>
      <c r="D170" s="176"/>
      <c r="E170" s="536"/>
      <c r="F170" s="537"/>
      <c r="G170" s="551">
        <v>4</v>
      </c>
      <c r="H170" s="552">
        <f aca="true" t="shared" si="108" ref="H170:H178">$G170*30</f>
        <v>120</v>
      </c>
      <c r="I170" s="553">
        <f aca="true" t="shared" si="109" ref="I170:I178">SUM($J170:$L170)</f>
        <v>54</v>
      </c>
      <c r="J170" s="536">
        <v>27</v>
      </c>
      <c r="K170" s="536">
        <v>9</v>
      </c>
      <c r="L170" s="536">
        <v>18</v>
      </c>
      <c r="M170" s="555">
        <f>$H170-$I170</f>
        <v>66</v>
      </c>
      <c r="N170" s="939"/>
      <c r="O170" s="940"/>
      <c r="P170" s="941"/>
      <c r="Q170" s="939"/>
      <c r="R170" s="940"/>
      <c r="S170" s="544"/>
      <c r="T170" s="542"/>
      <c r="U170" s="543">
        <v>6</v>
      </c>
      <c r="V170" s="544"/>
      <c r="W170" s="542"/>
      <c r="X170" s="543"/>
      <c r="AA170" s="157" t="b">
        <f t="shared" si="92"/>
        <v>1</v>
      </c>
      <c r="AB170" s="157" t="b">
        <f t="shared" si="93"/>
        <v>1</v>
      </c>
      <c r="AC170" s="157" t="b">
        <f t="shared" si="94"/>
        <v>1</v>
      </c>
      <c r="AD170" s="157" t="b">
        <f t="shared" si="95"/>
        <v>1</v>
      </c>
      <c r="AE170" s="157" t="b">
        <f t="shared" si="96"/>
        <v>1</v>
      </c>
      <c r="AF170" s="157" t="b">
        <f t="shared" si="97"/>
        <v>1</v>
      </c>
      <c r="AG170" s="157" t="b">
        <f t="shared" si="98"/>
        <v>1</v>
      </c>
      <c r="AH170" s="157" t="b">
        <f t="shared" si="99"/>
        <v>0</v>
      </c>
      <c r="AI170" s="157" t="b">
        <f t="shared" si="100"/>
        <v>1</v>
      </c>
      <c r="AJ170" s="157" t="b">
        <f t="shared" si="101"/>
        <v>1</v>
      </c>
      <c r="AK170" s="157" t="b">
        <f t="shared" si="102"/>
        <v>1</v>
      </c>
      <c r="AL170" s="157" t="b">
        <f>ISBLANK(#REF!)</f>
        <v>0</v>
      </c>
    </row>
    <row r="171" spans="1:38" s="152" customFormat="1" ht="15.75">
      <c r="A171" s="533" t="s">
        <v>407</v>
      </c>
      <c r="B171" s="550" t="s">
        <v>306</v>
      </c>
      <c r="C171" s="534">
        <v>7</v>
      </c>
      <c r="D171" s="535"/>
      <c r="E171" s="536"/>
      <c r="F171" s="537"/>
      <c r="G171" s="551">
        <v>3</v>
      </c>
      <c r="H171" s="552">
        <f>$G171*30</f>
        <v>90</v>
      </c>
      <c r="I171" s="553">
        <f>SUM($J171:$L171)</f>
        <v>36</v>
      </c>
      <c r="J171" s="536">
        <v>18</v>
      </c>
      <c r="K171" s="536">
        <v>9</v>
      </c>
      <c r="L171" s="536">
        <v>9</v>
      </c>
      <c r="M171" s="555">
        <f>$H171-$I171</f>
        <v>54</v>
      </c>
      <c r="N171" s="939"/>
      <c r="O171" s="940"/>
      <c r="P171" s="941"/>
      <c r="Q171" s="939"/>
      <c r="R171" s="940"/>
      <c r="S171" s="544"/>
      <c r="T171" s="542"/>
      <c r="U171" s="543"/>
      <c r="V171" s="544">
        <v>4</v>
      </c>
      <c r="W171" s="542"/>
      <c r="X171" s="543"/>
      <c r="AA171" s="157" t="b">
        <f t="shared" si="92"/>
        <v>1</v>
      </c>
      <c r="AB171" s="157" t="b">
        <f t="shared" si="93"/>
        <v>1</v>
      </c>
      <c r="AC171" s="157" t="b">
        <f t="shared" si="94"/>
        <v>1</v>
      </c>
      <c r="AD171" s="157" t="b">
        <f t="shared" si="95"/>
        <v>1</v>
      </c>
      <c r="AE171" s="157" t="b">
        <f t="shared" si="96"/>
        <v>1</v>
      </c>
      <c r="AF171" s="157" t="b">
        <f t="shared" si="97"/>
        <v>1</v>
      </c>
      <c r="AG171" s="157" t="b">
        <f t="shared" si="98"/>
        <v>1</v>
      </c>
      <c r="AH171" s="157" t="b">
        <f t="shared" si="99"/>
        <v>1</v>
      </c>
      <c r="AI171" s="157" t="b">
        <f t="shared" si="100"/>
        <v>0</v>
      </c>
      <c r="AJ171" s="157" t="b">
        <f t="shared" si="101"/>
        <v>1</v>
      </c>
      <c r="AK171" s="157" t="b">
        <f t="shared" si="102"/>
        <v>1</v>
      </c>
      <c r="AL171" s="157" t="b">
        <f>ISBLANK(#REF!)</f>
        <v>0</v>
      </c>
    </row>
    <row r="172" spans="1:38" s="152" customFormat="1" ht="31.5">
      <c r="A172" s="533" t="s">
        <v>408</v>
      </c>
      <c r="B172" s="599" t="s">
        <v>307</v>
      </c>
      <c r="C172" s="545"/>
      <c r="D172" s="535"/>
      <c r="E172" s="536"/>
      <c r="F172" s="537"/>
      <c r="G172" s="538">
        <f aca="true" t="shared" si="110" ref="G172:M172">SUM(G173:G175)</f>
        <v>7.5</v>
      </c>
      <c r="H172" s="546">
        <f t="shared" si="110"/>
        <v>225</v>
      </c>
      <c r="I172" s="547">
        <f t="shared" si="110"/>
        <v>103</v>
      </c>
      <c r="J172" s="548">
        <f t="shared" si="110"/>
        <v>48</v>
      </c>
      <c r="K172" s="548">
        <f t="shared" si="110"/>
        <v>16</v>
      </c>
      <c r="L172" s="548">
        <f t="shared" si="110"/>
        <v>39</v>
      </c>
      <c r="M172" s="549">
        <f t="shared" si="110"/>
        <v>122</v>
      </c>
      <c r="N172" s="939"/>
      <c r="O172" s="940"/>
      <c r="P172" s="941"/>
      <c r="Q172" s="939"/>
      <c r="R172" s="940"/>
      <c r="S172" s="544"/>
      <c r="T172" s="542"/>
      <c r="U172" s="543"/>
      <c r="V172" s="544"/>
      <c r="W172" s="542"/>
      <c r="X172" s="543"/>
      <c r="AA172" s="157" t="b">
        <f t="shared" si="92"/>
        <v>1</v>
      </c>
      <c r="AB172" s="157" t="b">
        <f t="shared" si="93"/>
        <v>1</v>
      </c>
      <c r="AC172" s="157" t="b">
        <f t="shared" si="94"/>
        <v>1</v>
      </c>
      <c r="AD172" s="157" t="b">
        <f t="shared" si="95"/>
        <v>1</v>
      </c>
      <c r="AE172" s="157" t="b">
        <f t="shared" si="96"/>
        <v>1</v>
      </c>
      <c r="AF172" s="157" t="b">
        <f t="shared" si="97"/>
        <v>1</v>
      </c>
      <c r="AG172" s="157" t="b">
        <f t="shared" si="98"/>
        <v>1</v>
      </c>
      <c r="AH172" s="157" t="b">
        <f t="shared" si="99"/>
        <v>1</v>
      </c>
      <c r="AI172" s="157" t="b">
        <f t="shared" si="100"/>
        <v>1</v>
      </c>
      <c r="AJ172" s="157" t="b">
        <f t="shared" si="101"/>
        <v>1</v>
      </c>
      <c r="AK172" s="157" t="b">
        <f t="shared" si="102"/>
        <v>1</v>
      </c>
      <c r="AL172" s="157" t="b">
        <f>ISBLANK(#REF!)</f>
        <v>0</v>
      </c>
    </row>
    <row r="173" spans="1:38" s="152" customFormat="1" ht="15.75">
      <c r="A173" s="533" t="s">
        <v>409</v>
      </c>
      <c r="B173" s="550" t="s">
        <v>308</v>
      </c>
      <c r="C173" s="545"/>
      <c r="D173" s="176" t="s">
        <v>67</v>
      </c>
      <c r="E173" s="536"/>
      <c r="F173" s="537"/>
      <c r="G173" s="551">
        <v>3</v>
      </c>
      <c r="H173" s="552">
        <f t="shared" si="108"/>
        <v>90</v>
      </c>
      <c r="I173" s="553">
        <f t="shared" si="109"/>
        <v>36</v>
      </c>
      <c r="J173" s="536">
        <v>18</v>
      </c>
      <c r="K173" s="536">
        <v>9</v>
      </c>
      <c r="L173" s="536">
        <v>9</v>
      </c>
      <c r="M173" s="555">
        <f>$H173-$I173</f>
        <v>54</v>
      </c>
      <c r="N173" s="939"/>
      <c r="O173" s="940"/>
      <c r="P173" s="941"/>
      <c r="Q173" s="939"/>
      <c r="R173" s="940"/>
      <c r="S173" s="544"/>
      <c r="T173" s="542"/>
      <c r="U173" s="543"/>
      <c r="V173" s="544">
        <v>4</v>
      </c>
      <c r="W173" s="542"/>
      <c r="X173" s="543"/>
      <c r="AA173" s="157" t="b">
        <f t="shared" si="92"/>
        <v>1</v>
      </c>
      <c r="AB173" s="157" t="b">
        <f t="shared" si="93"/>
        <v>1</v>
      </c>
      <c r="AC173" s="157" t="b">
        <f t="shared" si="94"/>
        <v>1</v>
      </c>
      <c r="AD173" s="157" t="b">
        <f t="shared" si="95"/>
        <v>1</v>
      </c>
      <c r="AE173" s="157" t="b">
        <f t="shared" si="96"/>
        <v>1</v>
      </c>
      <c r="AF173" s="157" t="b">
        <f t="shared" si="97"/>
        <v>1</v>
      </c>
      <c r="AG173" s="157" t="b">
        <f t="shared" si="98"/>
        <v>1</v>
      </c>
      <c r="AH173" s="157" t="b">
        <f t="shared" si="99"/>
        <v>1</v>
      </c>
      <c r="AI173" s="157" t="b">
        <f t="shared" si="100"/>
        <v>0</v>
      </c>
      <c r="AJ173" s="157" t="b">
        <f t="shared" si="101"/>
        <v>1</v>
      </c>
      <c r="AK173" s="157" t="b">
        <f t="shared" si="102"/>
        <v>1</v>
      </c>
      <c r="AL173" s="157" t="b">
        <f>ISBLANK(#REF!)</f>
        <v>0</v>
      </c>
    </row>
    <row r="174" spans="1:38" s="152" customFormat="1" ht="15.75">
      <c r="A174" s="533" t="s">
        <v>410</v>
      </c>
      <c r="B174" s="550" t="s">
        <v>308</v>
      </c>
      <c r="C174" s="534">
        <v>7</v>
      </c>
      <c r="D174" s="535"/>
      <c r="E174" s="536"/>
      <c r="F174" s="537"/>
      <c r="G174" s="551">
        <v>3</v>
      </c>
      <c r="H174" s="552">
        <f t="shared" si="108"/>
        <v>90</v>
      </c>
      <c r="I174" s="553">
        <f t="shared" si="109"/>
        <v>45</v>
      </c>
      <c r="J174" s="536">
        <v>30</v>
      </c>
      <c r="K174" s="536">
        <v>7</v>
      </c>
      <c r="L174" s="536">
        <v>8</v>
      </c>
      <c r="M174" s="555">
        <f>$H174-$I174</f>
        <v>45</v>
      </c>
      <c r="N174" s="939"/>
      <c r="O174" s="940"/>
      <c r="P174" s="941"/>
      <c r="Q174" s="939"/>
      <c r="R174" s="940"/>
      <c r="S174" s="544"/>
      <c r="T174" s="542"/>
      <c r="U174" s="543"/>
      <c r="V174" s="544"/>
      <c r="W174" s="542">
        <v>3</v>
      </c>
      <c r="X174" s="543"/>
      <c r="AA174" s="157" t="b">
        <f t="shared" si="92"/>
        <v>1</v>
      </c>
      <c r="AB174" s="157" t="b">
        <f t="shared" si="93"/>
        <v>1</v>
      </c>
      <c r="AC174" s="157" t="b">
        <f t="shared" si="94"/>
        <v>1</v>
      </c>
      <c r="AD174" s="157" t="b">
        <f t="shared" si="95"/>
        <v>1</v>
      </c>
      <c r="AE174" s="157" t="b">
        <f t="shared" si="96"/>
        <v>1</v>
      </c>
      <c r="AF174" s="157" t="b">
        <f t="shared" si="97"/>
        <v>1</v>
      </c>
      <c r="AG174" s="157" t="b">
        <f t="shared" si="98"/>
        <v>1</v>
      </c>
      <c r="AH174" s="157" t="b">
        <f t="shared" si="99"/>
        <v>1</v>
      </c>
      <c r="AI174" s="157" t="b">
        <f t="shared" si="100"/>
        <v>1</v>
      </c>
      <c r="AJ174" s="157" t="b">
        <f t="shared" si="101"/>
        <v>0</v>
      </c>
      <c r="AK174" s="157" t="b">
        <f t="shared" si="102"/>
        <v>1</v>
      </c>
      <c r="AL174" s="157" t="b">
        <f>ISBLANK(#REF!)</f>
        <v>0</v>
      </c>
    </row>
    <row r="175" spans="1:38" s="152" customFormat="1" ht="31.5">
      <c r="A175" s="533" t="s">
        <v>411</v>
      </c>
      <c r="B175" s="550" t="s">
        <v>309</v>
      </c>
      <c r="C175" s="545"/>
      <c r="D175" s="535"/>
      <c r="E175" s="536"/>
      <c r="F175" s="537"/>
      <c r="G175" s="538">
        <f>SUM(G176:G177)</f>
        <v>1.5</v>
      </c>
      <c r="H175" s="546">
        <f aca="true" t="shared" si="111" ref="H175:M175">SUM(H176:H177)</f>
        <v>45</v>
      </c>
      <c r="I175" s="547">
        <f t="shared" si="111"/>
        <v>22</v>
      </c>
      <c r="J175" s="578">
        <f t="shared" si="111"/>
        <v>0</v>
      </c>
      <c r="K175" s="578">
        <f t="shared" si="111"/>
        <v>0</v>
      </c>
      <c r="L175" s="548">
        <f t="shared" si="111"/>
        <v>22</v>
      </c>
      <c r="M175" s="549">
        <f t="shared" si="111"/>
        <v>23</v>
      </c>
      <c r="N175" s="939"/>
      <c r="O175" s="940"/>
      <c r="P175" s="941"/>
      <c r="Q175" s="939"/>
      <c r="R175" s="940"/>
      <c r="S175" s="544"/>
      <c r="T175" s="542"/>
      <c r="U175" s="543"/>
      <c r="V175" s="544"/>
      <c r="W175" s="542"/>
      <c r="X175" s="543"/>
      <c r="AA175" s="157" t="b">
        <f t="shared" si="92"/>
        <v>1</v>
      </c>
      <c r="AB175" s="157" t="b">
        <f t="shared" si="93"/>
        <v>1</v>
      </c>
      <c r="AC175" s="157" t="b">
        <f t="shared" si="94"/>
        <v>1</v>
      </c>
      <c r="AD175" s="157" t="b">
        <f t="shared" si="95"/>
        <v>1</v>
      </c>
      <c r="AE175" s="157" t="b">
        <f t="shared" si="96"/>
        <v>1</v>
      </c>
      <c r="AF175" s="157" t="b">
        <f t="shared" si="97"/>
        <v>1</v>
      </c>
      <c r="AG175" s="157" t="b">
        <f t="shared" si="98"/>
        <v>1</v>
      </c>
      <c r="AH175" s="157" t="b">
        <f t="shared" si="99"/>
        <v>1</v>
      </c>
      <c r="AI175" s="157" t="b">
        <f t="shared" si="100"/>
        <v>1</v>
      </c>
      <c r="AJ175" s="157" t="b">
        <f t="shared" si="101"/>
        <v>1</v>
      </c>
      <c r="AK175" s="157" t="b">
        <f t="shared" si="102"/>
        <v>1</v>
      </c>
      <c r="AL175" s="157" t="b">
        <f>ISBLANK(#REF!)</f>
        <v>0</v>
      </c>
    </row>
    <row r="176" spans="1:38" s="152" customFormat="1" ht="31.5">
      <c r="A176" s="533" t="s">
        <v>412</v>
      </c>
      <c r="B176" s="550" t="s">
        <v>309</v>
      </c>
      <c r="C176" s="545"/>
      <c r="D176" s="535"/>
      <c r="E176" s="536"/>
      <c r="F176" s="537"/>
      <c r="G176" s="551">
        <v>1</v>
      </c>
      <c r="H176" s="552">
        <f t="shared" si="108"/>
        <v>30</v>
      </c>
      <c r="I176" s="553">
        <f t="shared" si="109"/>
        <v>15</v>
      </c>
      <c r="J176" s="536"/>
      <c r="K176" s="536"/>
      <c r="L176" s="536">
        <v>15</v>
      </c>
      <c r="M176" s="555">
        <f>$H176-$I176</f>
        <v>15</v>
      </c>
      <c r="N176" s="939"/>
      <c r="O176" s="940"/>
      <c r="P176" s="941"/>
      <c r="Q176" s="939"/>
      <c r="R176" s="940"/>
      <c r="S176" s="544"/>
      <c r="T176" s="542"/>
      <c r="U176" s="543"/>
      <c r="V176" s="544"/>
      <c r="W176" s="542">
        <v>1</v>
      </c>
      <c r="X176" s="543"/>
      <c r="AA176" s="157" t="b">
        <f t="shared" si="92"/>
        <v>1</v>
      </c>
      <c r="AB176" s="157" t="b">
        <f t="shared" si="93"/>
        <v>1</v>
      </c>
      <c r="AC176" s="157" t="b">
        <f t="shared" si="94"/>
        <v>1</v>
      </c>
      <c r="AD176" s="157" t="b">
        <f t="shared" si="95"/>
        <v>1</v>
      </c>
      <c r="AE176" s="157" t="b">
        <f t="shared" si="96"/>
        <v>1</v>
      </c>
      <c r="AF176" s="157" t="b">
        <f t="shared" si="97"/>
        <v>1</v>
      </c>
      <c r="AG176" s="157" t="b">
        <f t="shared" si="98"/>
        <v>1</v>
      </c>
      <c r="AH176" s="157" t="b">
        <f t="shared" si="99"/>
        <v>1</v>
      </c>
      <c r="AI176" s="157" t="b">
        <f t="shared" si="100"/>
        <v>1</v>
      </c>
      <c r="AJ176" s="157" t="b">
        <f t="shared" si="101"/>
        <v>0</v>
      </c>
      <c r="AK176" s="157" t="b">
        <f t="shared" si="102"/>
        <v>1</v>
      </c>
      <c r="AL176" s="157" t="b">
        <f>ISBLANK(#REF!)</f>
        <v>0</v>
      </c>
    </row>
    <row r="177" spans="1:38" s="152" customFormat="1" ht="31.5">
      <c r="A177" s="533" t="s">
        <v>413</v>
      </c>
      <c r="B177" s="550" t="s">
        <v>309</v>
      </c>
      <c r="C177" s="545"/>
      <c r="D177" s="535"/>
      <c r="E177" s="298" t="s">
        <v>399</v>
      </c>
      <c r="F177" s="537"/>
      <c r="G177" s="551">
        <v>0.5</v>
      </c>
      <c r="H177" s="552">
        <f t="shared" si="108"/>
        <v>15</v>
      </c>
      <c r="I177" s="553">
        <f t="shared" si="109"/>
        <v>7</v>
      </c>
      <c r="J177" s="536"/>
      <c r="K177" s="536"/>
      <c r="L177" s="536">
        <v>7</v>
      </c>
      <c r="M177" s="555">
        <f>$H177-$I177</f>
        <v>8</v>
      </c>
      <c r="N177" s="939"/>
      <c r="O177" s="940"/>
      <c r="P177" s="941"/>
      <c r="Q177" s="939"/>
      <c r="R177" s="940"/>
      <c r="S177" s="544"/>
      <c r="T177" s="542"/>
      <c r="U177" s="543"/>
      <c r="V177" s="544"/>
      <c r="W177" s="542"/>
      <c r="X177" s="871">
        <v>0.5</v>
      </c>
      <c r="AA177" s="157" t="b">
        <f t="shared" si="92"/>
        <v>1</v>
      </c>
      <c r="AB177" s="157" t="b">
        <f t="shared" si="93"/>
        <v>1</v>
      </c>
      <c r="AC177" s="157" t="b">
        <f t="shared" si="94"/>
        <v>1</v>
      </c>
      <c r="AD177" s="157" t="b">
        <f t="shared" si="95"/>
        <v>1</v>
      </c>
      <c r="AE177" s="157" t="b">
        <f t="shared" si="96"/>
        <v>1</v>
      </c>
      <c r="AF177" s="157" t="b">
        <f t="shared" si="97"/>
        <v>1</v>
      </c>
      <c r="AG177" s="157" t="b">
        <f t="shared" si="98"/>
        <v>1</v>
      </c>
      <c r="AH177" s="157" t="b">
        <f t="shared" si="99"/>
        <v>1</v>
      </c>
      <c r="AI177" s="157" t="b">
        <f t="shared" si="100"/>
        <v>1</v>
      </c>
      <c r="AJ177" s="157" t="b">
        <f t="shared" si="101"/>
        <v>1</v>
      </c>
      <c r="AK177" s="157" t="b">
        <f t="shared" si="102"/>
        <v>0</v>
      </c>
      <c r="AL177" s="157" t="b">
        <f>ISBLANK(#REF!)</f>
        <v>0</v>
      </c>
    </row>
    <row r="178" spans="1:38" s="152" customFormat="1" ht="32.25" thickBot="1">
      <c r="A178" s="602" t="s">
        <v>414</v>
      </c>
      <c r="B178" s="735" t="s">
        <v>310</v>
      </c>
      <c r="C178" s="736"/>
      <c r="D178" s="737" t="s">
        <v>399</v>
      </c>
      <c r="E178" s="738"/>
      <c r="F178" s="739"/>
      <c r="G178" s="740">
        <v>4</v>
      </c>
      <c r="H178" s="741">
        <f t="shared" si="108"/>
        <v>120</v>
      </c>
      <c r="I178" s="742">
        <f t="shared" si="109"/>
        <v>52</v>
      </c>
      <c r="J178" s="743">
        <v>39</v>
      </c>
      <c r="K178" s="743">
        <v>6</v>
      </c>
      <c r="L178" s="743">
        <v>7</v>
      </c>
      <c r="M178" s="744">
        <f>$H178-$I178</f>
        <v>68</v>
      </c>
      <c r="N178" s="942"/>
      <c r="O178" s="943"/>
      <c r="P178" s="944"/>
      <c r="Q178" s="942"/>
      <c r="R178" s="943"/>
      <c r="S178" s="747"/>
      <c r="T178" s="745"/>
      <c r="U178" s="746"/>
      <c r="V178" s="747"/>
      <c r="W178" s="745"/>
      <c r="X178" s="746">
        <v>4</v>
      </c>
      <c r="AA178" s="157" t="b">
        <f t="shared" si="92"/>
        <v>1</v>
      </c>
      <c r="AB178" s="157" t="b">
        <f t="shared" si="93"/>
        <v>1</v>
      </c>
      <c r="AC178" s="157" t="b">
        <f t="shared" si="94"/>
        <v>1</v>
      </c>
      <c r="AD178" s="157" t="b">
        <f t="shared" si="95"/>
        <v>1</v>
      </c>
      <c r="AE178" s="157" t="b">
        <f t="shared" si="96"/>
        <v>1</v>
      </c>
      <c r="AF178" s="157" t="b">
        <f t="shared" si="97"/>
        <v>1</v>
      </c>
      <c r="AG178" s="157" t="b">
        <f t="shared" si="98"/>
        <v>1</v>
      </c>
      <c r="AH178" s="157" t="b">
        <f t="shared" si="99"/>
        <v>1</v>
      </c>
      <c r="AI178" s="157" t="b">
        <f t="shared" si="100"/>
        <v>1</v>
      </c>
      <c r="AJ178" s="157" t="b">
        <f t="shared" si="101"/>
        <v>1</v>
      </c>
      <c r="AK178" s="157" t="b">
        <f t="shared" si="102"/>
        <v>0</v>
      </c>
      <c r="AL178" s="157" t="b">
        <f>ISBLANK(#REF!)</f>
        <v>0</v>
      </c>
    </row>
    <row r="179" spans="1:39" s="152" customFormat="1" ht="23.25" customHeight="1" hidden="1" thickBot="1">
      <c r="A179" s="1182" t="s">
        <v>347</v>
      </c>
      <c r="B179" s="1264"/>
      <c r="C179" s="1264"/>
      <c r="D179" s="1264"/>
      <c r="E179" s="1264"/>
      <c r="F179" s="1265"/>
      <c r="G179" s="603" t="e">
        <f>#REF!+#REF!+#REF!+G151+G152+G155+G156+G157+G158+G163+G164+G165+G166+G167+G168</f>
        <v>#REF!</v>
      </c>
      <c r="H179" s="646" t="e">
        <f>#REF!+#REF!+#REF!+H151+H152+H155+H156+H157+H158+H163+H164+H165+H166+H167+H168</f>
        <v>#REF!</v>
      </c>
      <c r="I179" s="646" t="e">
        <f>#REF!+#REF!+#REF!+I151+I152+I155+I156+I157+I158+I163+I164+I165+I166+I167+I168</f>
        <v>#REF!</v>
      </c>
      <c r="J179" s="646" t="e">
        <f>#REF!+#REF!+#REF!+J151+J152+J155+J156+J157+J158+J163+J164+J165+J166+J167+J168</f>
        <v>#REF!</v>
      </c>
      <c r="K179" s="646" t="e">
        <f>#REF!+#REF!+#REF!+K151+K152+K155+K156+K157+K158+K163+K164+K165+K166+K167+K168</f>
        <v>#REF!</v>
      </c>
      <c r="L179" s="646" t="e">
        <f>#REF!+#REF!+#REF!+L151+L152+L155+L156+L157+L158+L163+L164+L165+L166+L167+L168</f>
        <v>#REF!</v>
      </c>
      <c r="M179" s="646" t="e">
        <f>#REF!+#REF!+#REF!+M151+M152+M155+M156+M157+M158+M163+M164+M165+M166+M167+M168</f>
        <v>#REF!</v>
      </c>
      <c r="N179" s="945" t="e">
        <f>SUM(#REF!,N151:N178)</f>
        <v>#REF!</v>
      </c>
      <c r="O179" s="945" t="e">
        <f>SUM(#REF!,O151:O178)</f>
        <v>#REF!</v>
      </c>
      <c r="P179" s="945" t="e">
        <f>SUM(#REF!,P151:P178)</f>
        <v>#REF!</v>
      </c>
      <c r="Q179" s="946" t="e">
        <f>SUM(#REF!,Q151:Q178)</f>
        <v>#REF!</v>
      </c>
      <c r="R179" s="946" t="e">
        <f>SUM(#REF!,R151:R178)</f>
        <v>#REF!</v>
      </c>
      <c r="S179" s="682" t="e">
        <f>SUM(#REF!,S151:S178)</f>
        <v>#REF!</v>
      </c>
      <c r="T179" s="682" t="e">
        <f>SUM(#REF!,T151:T178)</f>
        <v>#REF!</v>
      </c>
      <c r="U179" s="682" t="e">
        <f>SUM(#REF!,U151:U178)</f>
        <v>#REF!</v>
      </c>
      <c r="V179" s="682" t="e">
        <f>SUM(#REF!,V151:V178)</f>
        <v>#REF!</v>
      </c>
      <c r="W179" s="682" t="e">
        <f>SUM(#REF!,W151:W178)</f>
        <v>#REF!</v>
      </c>
      <c r="X179" s="682" t="e">
        <f>SUM(#REF!,X151:X178)</f>
        <v>#REF!</v>
      </c>
      <c r="AA179" s="650" t="e">
        <f>SUMIF(#REF!,FALSE,#REF!)+SUMIF(AA151:AA178,FALSE,$G151:$G178)</f>
        <v>#REF!</v>
      </c>
      <c r="AB179" s="650" t="e">
        <f>SUMIF(#REF!,FALSE,#REF!)+SUMIF(AB151:AB178,FALSE,$G151:$G178)</f>
        <v>#REF!</v>
      </c>
      <c r="AC179" s="650" t="e">
        <f>SUMIF(#REF!,FALSE,#REF!)+SUMIF(AC151:AC178,FALSE,$G151:$G178)</f>
        <v>#REF!</v>
      </c>
      <c r="AD179" s="650" t="e">
        <f>SUMIF(#REF!,FALSE,#REF!)+SUMIF(AD151:AD178,FALSE,$G151:$G178)</f>
        <v>#REF!</v>
      </c>
      <c r="AE179" s="650" t="e">
        <f>SUMIF(#REF!,FALSE,#REF!)+SUMIF(AE151:AE178,FALSE,$G151:$G178)</f>
        <v>#REF!</v>
      </c>
      <c r="AF179" s="650" t="e">
        <f>SUMIF(#REF!,FALSE,#REF!)+SUMIF(AF151:AF178,FALSE,$G151:$G178)</f>
        <v>#REF!</v>
      </c>
      <c r="AG179" s="650" t="e">
        <f>SUMIF(#REF!,FALSE,#REF!)+SUMIF(AG151:AG178,FALSE,$G151:$G178)</f>
        <v>#REF!</v>
      </c>
      <c r="AH179" s="650" t="e">
        <f>SUMIF(#REF!,FALSE,#REF!)+SUMIF(AH151:AH178,FALSE,$G151:$G178)</f>
        <v>#REF!</v>
      </c>
      <c r="AI179" s="650" t="e">
        <f>SUMIF(#REF!,FALSE,#REF!)+SUMIF(AI151:AI178,FALSE,$G151:$G178)</f>
        <v>#REF!</v>
      </c>
      <c r="AJ179" s="650" t="e">
        <f>SUMIF(#REF!,FALSE,#REF!)+SUMIF(AJ151:AJ178,FALSE,$G151:$G178)</f>
        <v>#REF!</v>
      </c>
      <c r="AK179" s="650" t="e">
        <f>SUMIF(#REF!,FALSE,#REF!)+SUMIF(AK151:AK178,FALSE,$G151:$G178)</f>
        <v>#REF!</v>
      </c>
      <c r="AL179" s="650" t="e">
        <f>SUMIF(#REF!,FALSE,#REF!)+SUMIF(AL151:AL178,FALSE,$G151:$G178)</f>
        <v>#REF!</v>
      </c>
      <c r="AM179" s="673" t="e">
        <f>SUM(AA179:AL179)</f>
        <v>#REF!</v>
      </c>
    </row>
    <row r="180" spans="1:39" s="152" customFormat="1" ht="23.25" customHeight="1" hidden="1" thickBot="1">
      <c r="A180" s="1182"/>
      <c r="B180" s="1183"/>
      <c r="C180" s="1183"/>
      <c r="D180" s="1183"/>
      <c r="E180" s="1183"/>
      <c r="F180" s="1183"/>
      <c r="G180" s="1183"/>
      <c r="H180" s="1183"/>
      <c r="I180" s="1183"/>
      <c r="J180" s="1183"/>
      <c r="K180" s="1183"/>
      <c r="L180" s="1183"/>
      <c r="M180" s="1183"/>
      <c r="N180" s="1183"/>
      <c r="O180" s="1183"/>
      <c r="P180" s="1183"/>
      <c r="Q180" s="1183"/>
      <c r="R180" s="1183"/>
      <c r="S180" s="1183"/>
      <c r="T180" s="1183"/>
      <c r="U180" s="1183"/>
      <c r="V180" s="1183"/>
      <c r="W180" s="1183"/>
      <c r="X180" s="1183"/>
      <c r="AA180" s="144" t="s">
        <v>43</v>
      </c>
      <c r="AB180" s="649" t="e">
        <f>AA179+AB179+AC179</f>
        <v>#REF!</v>
      </c>
      <c r="AC180" s="144"/>
      <c r="AD180" s="144" t="s">
        <v>44</v>
      </c>
      <c r="AE180" s="649" t="e">
        <f>AD179+AE179+AF179</f>
        <v>#REF!</v>
      </c>
      <c r="AF180" s="144"/>
      <c r="AG180" s="144" t="s">
        <v>45</v>
      </c>
      <c r="AH180" s="649" t="e">
        <f>AG179+AH179+AI179</f>
        <v>#REF!</v>
      </c>
      <c r="AI180" s="144"/>
      <c r="AJ180" s="144" t="s">
        <v>46</v>
      </c>
      <c r="AK180" s="649" t="e">
        <f>AJ179+AK179+AL179</f>
        <v>#REF!</v>
      </c>
      <c r="AL180" s="144"/>
      <c r="AM180" s="647" t="e">
        <f>AB180+AE180+AH180+AK180</f>
        <v>#REF!</v>
      </c>
    </row>
    <row r="181" spans="1:38" s="152" customFormat="1" ht="15.75">
      <c r="A181" s="717" t="s">
        <v>331</v>
      </c>
      <c r="B181" s="505" t="s">
        <v>263</v>
      </c>
      <c r="C181" s="471"/>
      <c r="D181" s="392">
        <v>8</v>
      </c>
      <c r="E181" s="108"/>
      <c r="F181" s="393"/>
      <c r="G181" s="470">
        <v>3</v>
      </c>
      <c r="H181" s="674">
        <f aca="true" t="shared" si="112" ref="H181:H204">G181*30</f>
        <v>90</v>
      </c>
      <c r="I181" s="604">
        <f>J181+K181+L181</f>
        <v>39</v>
      </c>
      <c r="J181" s="85">
        <v>26</v>
      </c>
      <c r="K181" s="394">
        <v>13</v>
      </c>
      <c r="L181" s="394"/>
      <c r="M181" s="395">
        <f aca="true" t="shared" si="113" ref="M181:M191">H181-I181</f>
        <v>51</v>
      </c>
      <c r="N181" s="468"/>
      <c r="O181" s="304"/>
      <c r="P181" s="396"/>
      <c r="Q181" s="468"/>
      <c r="R181" s="304"/>
      <c r="S181" s="396"/>
      <c r="T181" s="468"/>
      <c r="U181" s="304"/>
      <c r="V181" s="469"/>
      <c r="W181" s="397"/>
      <c r="X181" s="398">
        <v>3</v>
      </c>
      <c r="AA181" s="157" t="b">
        <f aca="true" t="shared" si="114" ref="AA181:AA205">ISBLANK(N181)</f>
        <v>1</v>
      </c>
      <c r="AB181" s="157" t="b">
        <f aca="true" t="shared" si="115" ref="AB181:AB205">ISBLANK(O181)</f>
        <v>1</v>
      </c>
      <c r="AC181" s="157" t="b">
        <f aca="true" t="shared" si="116" ref="AC181:AC205">ISBLANK(P181)</f>
        <v>1</v>
      </c>
      <c r="AD181" s="157" t="b">
        <f aca="true" t="shared" si="117" ref="AD181:AD205">ISBLANK(Q181)</f>
        <v>1</v>
      </c>
      <c r="AE181" s="157" t="b">
        <f aca="true" t="shared" si="118" ref="AE181:AE205">ISBLANK(R181)</f>
        <v>1</v>
      </c>
      <c r="AF181" s="157" t="b">
        <f aca="true" t="shared" si="119" ref="AF181:AF205">ISBLANK(S181)</f>
        <v>1</v>
      </c>
      <c r="AG181" s="157" t="b">
        <f aca="true" t="shared" si="120" ref="AG181:AG205">ISBLANK(T181)</f>
        <v>1</v>
      </c>
      <c r="AH181" s="157" t="b">
        <f aca="true" t="shared" si="121" ref="AH181:AH205">ISBLANK(U181)</f>
        <v>1</v>
      </c>
      <c r="AI181" s="157" t="b">
        <f aca="true" t="shared" si="122" ref="AI181:AI205">ISBLANK(V181)</f>
        <v>1</v>
      </c>
      <c r="AJ181" s="157" t="b">
        <f aca="true" t="shared" si="123" ref="AJ181:AJ205">ISBLANK(W181)</f>
        <v>1</v>
      </c>
      <c r="AK181" s="157" t="b">
        <f aca="true" t="shared" si="124" ref="AK181:AK205">ISBLANK(X181)</f>
        <v>0</v>
      </c>
      <c r="AL181" s="157" t="b">
        <f>ISBLANK(#REF!)</f>
        <v>0</v>
      </c>
    </row>
    <row r="182" spans="1:38" s="152" customFormat="1" ht="15.75">
      <c r="A182" s="512" t="s">
        <v>356</v>
      </c>
      <c r="B182" s="476" t="s">
        <v>262</v>
      </c>
      <c r="C182" s="477" t="s">
        <v>66</v>
      </c>
      <c r="D182" s="478"/>
      <c r="E182" s="478"/>
      <c r="F182" s="479"/>
      <c r="G182" s="480">
        <v>4</v>
      </c>
      <c r="H182" s="616">
        <f>G182*30</f>
        <v>120</v>
      </c>
      <c r="I182" s="605">
        <f>J182+K182+L182</f>
        <v>54</v>
      </c>
      <c r="J182" s="481">
        <v>36</v>
      </c>
      <c r="K182" s="481">
        <v>18</v>
      </c>
      <c r="L182" s="481"/>
      <c r="M182" s="482">
        <f t="shared" si="113"/>
        <v>66</v>
      </c>
      <c r="N182" s="178"/>
      <c r="O182" s="179"/>
      <c r="P182" s="177"/>
      <c r="Q182" s="175"/>
      <c r="R182" s="179"/>
      <c r="S182" s="177"/>
      <c r="T182" s="483"/>
      <c r="U182" s="636">
        <v>6</v>
      </c>
      <c r="V182" s="177"/>
      <c r="W182" s="175"/>
      <c r="X182" s="180"/>
      <c r="AA182" s="157" t="b">
        <f t="shared" si="114"/>
        <v>1</v>
      </c>
      <c r="AB182" s="157" t="b">
        <f t="shared" si="115"/>
        <v>1</v>
      </c>
      <c r="AC182" s="157" t="b">
        <f t="shared" si="116"/>
        <v>1</v>
      </c>
      <c r="AD182" s="157" t="b">
        <f t="shared" si="117"/>
        <v>1</v>
      </c>
      <c r="AE182" s="157" t="b">
        <f t="shared" si="118"/>
        <v>1</v>
      </c>
      <c r="AF182" s="157" t="b">
        <f t="shared" si="119"/>
        <v>1</v>
      </c>
      <c r="AG182" s="157" t="b">
        <f t="shared" si="120"/>
        <v>1</v>
      </c>
      <c r="AH182" s="157" t="b">
        <f t="shared" si="121"/>
        <v>0</v>
      </c>
      <c r="AI182" s="157" t="b">
        <f t="shared" si="122"/>
        <v>1</v>
      </c>
      <c r="AJ182" s="157" t="b">
        <f t="shared" si="123"/>
        <v>1</v>
      </c>
      <c r="AK182" s="157" t="b">
        <f t="shared" si="124"/>
        <v>1</v>
      </c>
      <c r="AL182" s="157" t="b">
        <f>ISBLANK(#REF!)</f>
        <v>0</v>
      </c>
    </row>
    <row r="183" spans="1:38" s="152" customFormat="1" ht="15.75">
      <c r="A183" s="512" t="s">
        <v>332</v>
      </c>
      <c r="B183" s="497" t="s">
        <v>264</v>
      </c>
      <c r="C183" s="399">
        <v>8</v>
      </c>
      <c r="D183" s="400"/>
      <c r="E183" s="401"/>
      <c r="F183" s="402"/>
      <c r="G183" s="403">
        <v>6</v>
      </c>
      <c r="H183" s="617">
        <f t="shared" si="112"/>
        <v>180</v>
      </c>
      <c r="I183" s="604">
        <f>J183+K183+L183</f>
        <v>78</v>
      </c>
      <c r="J183" s="404">
        <v>52</v>
      </c>
      <c r="K183" s="404">
        <v>26</v>
      </c>
      <c r="L183" s="404"/>
      <c r="M183" s="482">
        <f t="shared" si="113"/>
        <v>102</v>
      </c>
      <c r="N183" s="405"/>
      <c r="O183" s="406"/>
      <c r="P183" s="407"/>
      <c r="Q183" s="408"/>
      <c r="R183" s="406"/>
      <c r="S183" s="409"/>
      <c r="T183" s="410"/>
      <c r="U183" s="406"/>
      <c r="V183" s="409"/>
      <c r="W183" s="410"/>
      <c r="X183" s="406">
        <v>6</v>
      </c>
      <c r="AA183" s="157" t="b">
        <f t="shared" si="114"/>
        <v>1</v>
      </c>
      <c r="AB183" s="157" t="b">
        <f t="shared" si="115"/>
        <v>1</v>
      </c>
      <c r="AC183" s="157" t="b">
        <f t="shared" si="116"/>
        <v>1</v>
      </c>
      <c r="AD183" s="157" t="b">
        <f t="shared" si="117"/>
        <v>1</v>
      </c>
      <c r="AE183" s="157" t="b">
        <f t="shared" si="118"/>
        <v>1</v>
      </c>
      <c r="AF183" s="157" t="b">
        <f t="shared" si="119"/>
        <v>1</v>
      </c>
      <c r="AG183" s="157" t="b">
        <f t="shared" si="120"/>
        <v>1</v>
      </c>
      <c r="AH183" s="157" t="b">
        <f t="shared" si="121"/>
        <v>1</v>
      </c>
      <c r="AI183" s="157" t="b">
        <f t="shared" si="122"/>
        <v>1</v>
      </c>
      <c r="AJ183" s="157" t="b">
        <f t="shared" si="123"/>
        <v>1</v>
      </c>
      <c r="AK183" s="157" t="b">
        <f t="shared" si="124"/>
        <v>0</v>
      </c>
      <c r="AL183" s="157" t="b">
        <f>ISBLANK(#REF!)</f>
        <v>0</v>
      </c>
    </row>
    <row r="184" spans="1:38" s="152" customFormat="1" ht="15.75">
      <c r="A184" s="512" t="s">
        <v>333</v>
      </c>
      <c r="B184" s="497" t="s">
        <v>265</v>
      </c>
      <c r="C184" s="399"/>
      <c r="D184" s="400"/>
      <c r="E184" s="400"/>
      <c r="F184" s="413"/>
      <c r="G184" s="418">
        <f>SUM(G185:G186)</f>
        <v>9</v>
      </c>
      <c r="H184" s="617">
        <f t="shared" si="112"/>
        <v>270</v>
      </c>
      <c r="I184" s="606">
        <f>SUM(I185:I186)</f>
        <v>127</v>
      </c>
      <c r="J184" s="404">
        <f>SUM(J185:J186)</f>
        <v>86</v>
      </c>
      <c r="K184" s="404">
        <f>SUM(K185:K186)</f>
        <v>13</v>
      </c>
      <c r="L184" s="404">
        <f>SUM(L185:L186)</f>
        <v>28</v>
      </c>
      <c r="M184" s="419">
        <f t="shared" si="113"/>
        <v>143</v>
      </c>
      <c r="N184" s="405"/>
      <c r="O184" s="406"/>
      <c r="P184" s="407"/>
      <c r="Q184" s="408"/>
      <c r="R184" s="406"/>
      <c r="S184" s="409"/>
      <c r="T184" s="410"/>
      <c r="U184" s="406"/>
      <c r="V184" s="409"/>
      <c r="W184" s="410"/>
      <c r="X184" s="406"/>
      <c r="AA184" s="157" t="b">
        <f t="shared" si="114"/>
        <v>1</v>
      </c>
      <c r="AB184" s="157" t="b">
        <f t="shared" si="115"/>
        <v>1</v>
      </c>
      <c r="AC184" s="157" t="b">
        <f t="shared" si="116"/>
        <v>1</v>
      </c>
      <c r="AD184" s="157" t="b">
        <f t="shared" si="117"/>
        <v>1</v>
      </c>
      <c r="AE184" s="157" t="b">
        <f t="shared" si="118"/>
        <v>1</v>
      </c>
      <c r="AF184" s="157" t="b">
        <f t="shared" si="119"/>
        <v>1</v>
      </c>
      <c r="AG184" s="157" t="b">
        <f t="shared" si="120"/>
        <v>1</v>
      </c>
      <c r="AH184" s="157" t="b">
        <f t="shared" si="121"/>
        <v>1</v>
      </c>
      <c r="AI184" s="157" t="b">
        <f t="shared" si="122"/>
        <v>1</v>
      </c>
      <c r="AJ184" s="157" t="b">
        <f t="shared" si="123"/>
        <v>1</v>
      </c>
      <c r="AK184" s="157" t="b">
        <f t="shared" si="124"/>
        <v>1</v>
      </c>
      <c r="AL184" s="157" t="b">
        <f>ISBLANK(#REF!)</f>
        <v>0</v>
      </c>
    </row>
    <row r="185" spans="1:38" s="152" customFormat="1" ht="15.75">
      <c r="A185" s="512" t="s">
        <v>357</v>
      </c>
      <c r="B185" s="411" t="s">
        <v>265</v>
      </c>
      <c r="C185" s="399"/>
      <c r="D185" s="412">
        <v>7</v>
      </c>
      <c r="E185" s="400"/>
      <c r="F185" s="413"/>
      <c r="G185" s="417">
        <v>5</v>
      </c>
      <c r="H185" s="618">
        <f t="shared" si="112"/>
        <v>150</v>
      </c>
      <c r="I185" s="607">
        <f>J185+K185+L185</f>
        <v>75</v>
      </c>
      <c r="J185" s="414">
        <v>60</v>
      </c>
      <c r="K185" s="415"/>
      <c r="L185" s="415">
        <v>15</v>
      </c>
      <c r="M185" s="416">
        <f t="shared" si="113"/>
        <v>75</v>
      </c>
      <c r="N185" s="405"/>
      <c r="O185" s="406"/>
      <c r="P185" s="407"/>
      <c r="Q185" s="408"/>
      <c r="R185" s="406"/>
      <c r="S185" s="409"/>
      <c r="T185" s="410"/>
      <c r="U185" s="406"/>
      <c r="V185" s="409"/>
      <c r="W185" s="410">
        <v>5</v>
      </c>
      <c r="X185" s="406"/>
      <c r="AA185" s="157" t="b">
        <f t="shared" si="114"/>
        <v>1</v>
      </c>
      <c r="AB185" s="157" t="b">
        <f t="shared" si="115"/>
        <v>1</v>
      </c>
      <c r="AC185" s="157" t="b">
        <f t="shared" si="116"/>
        <v>1</v>
      </c>
      <c r="AD185" s="157" t="b">
        <f t="shared" si="117"/>
        <v>1</v>
      </c>
      <c r="AE185" s="157" t="b">
        <f t="shared" si="118"/>
        <v>1</v>
      </c>
      <c r="AF185" s="157" t="b">
        <f t="shared" si="119"/>
        <v>1</v>
      </c>
      <c r="AG185" s="157" t="b">
        <f t="shared" si="120"/>
        <v>1</v>
      </c>
      <c r="AH185" s="157" t="b">
        <f t="shared" si="121"/>
        <v>1</v>
      </c>
      <c r="AI185" s="157" t="b">
        <f t="shared" si="122"/>
        <v>1</v>
      </c>
      <c r="AJ185" s="157" t="b">
        <f t="shared" si="123"/>
        <v>0</v>
      </c>
      <c r="AK185" s="157" t="b">
        <f t="shared" si="124"/>
        <v>1</v>
      </c>
      <c r="AL185" s="157" t="b">
        <f>ISBLANK(#REF!)</f>
        <v>0</v>
      </c>
    </row>
    <row r="186" spans="1:38" s="152" customFormat="1" ht="15.75">
      <c r="A186" s="512" t="s">
        <v>358</v>
      </c>
      <c r="B186" s="411" t="s">
        <v>265</v>
      </c>
      <c r="C186" s="399">
        <v>8</v>
      </c>
      <c r="D186" s="400"/>
      <c r="E186" s="400"/>
      <c r="F186" s="413"/>
      <c r="G186" s="417">
        <v>4</v>
      </c>
      <c r="H186" s="618">
        <f t="shared" si="112"/>
        <v>120</v>
      </c>
      <c r="I186" s="607">
        <f>J186+K186+L186</f>
        <v>52</v>
      </c>
      <c r="J186" s="414">
        <v>26</v>
      </c>
      <c r="K186" s="415">
        <v>13</v>
      </c>
      <c r="L186" s="415">
        <v>13</v>
      </c>
      <c r="M186" s="416">
        <f t="shared" si="113"/>
        <v>68</v>
      </c>
      <c r="N186" s="405"/>
      <c r="O186" s="406"/>
      <c r="P186" s="407"/>
      <c r="Q186" s="408"/>
      <c r="R186" s="406"/>
      <c r="S186" s="409"/>
      <c r="T186" s="410"/>
      <c r="U186" s="406"/>
      <c r="V186" s="409"/>
      <c r="W186" s="410"/>
      <c r="X186" s="406">
        <v>4</v>
      </c>
      <c r="AA186" s="157" t="b">
        <f t="shared" si="114"/>
        <v>1</v>
      </c>
      <c r="AB186" s="157" t="b">
        <f t="shared" si="115"/>
        <v>1</v>
      </c>
      <c r="AC186" s="157" t="b">
        <f t="shared" si="116"/>
        <v>1</v>
      </c>
      <c r="AD186" s="157" t="b">
        <f t="shared" si="117"/>
        <v>1</v>
      </c>
      <c r="AE186" s="157" t="b">
        <f t="shared" si="118"/>
        <v>1</v>
      </c>
      <c r="AF186" s="157" t="b">
        <f t="shared" si="119"/>
        <v>1</v>
      </c>
      <c r="AG186" s="157" t="b">
        <f t="shared" si="120"/>
        <v>1</v>
      </c>
      <c r="AH186" s="157" t="b">
        <f t="shared" si="121"/>
        <v>1</v>
      </c>
      <c r="AI186" s="157" t="b">
        <f t="shared" si="122"/>
        <v>1</v>
      </c>
      <c r="AJ186" s="157" t="b">
        <f t="shared" si="123"/>
        <v>1</v>
      </c>
      <c r="AK186" s="157" t="b">
        <f t="shared" si="124"/>
        <v>0</v>
      </c>
      <c r="AL186" s="157" t="b">
        <f>ISBLANK(#REF!)</f>
        <v>0</v>
      </c>
    </row>
    <row r="187" spans="1:38" s="152" customFormat="1" ht="15.75">
      <c r="A187" s="512" t="s">
        <v>334</v>
      </c>
      <c r="B187" s="506" t="s">
        <v>266</v>
      </c>
      <c r="C187" s="399">
        <v>8</v>
      </c>
      <c r="D187" s="400"/>
      <c r="E187" s="400"/>
      <c r="F187" s="413"/>
      <c r="G187" s="420">
        <v>3</v>
      </c>
      <c r="H187" s="617">
        <f t="shared" si="112"/>
        <v>90</v>
      </c>
      <c r="I187" s="608">
        <f>J187+K187+L187</f>
        <v>33</v>
      </c>
      <c r="J187" s="421">
        <v>13</v>
      </c>
      <c r="K187" s="422">
        <v>7</v>
      </c>
      <c r="L187" s="422">
        <v>13</v>
      </c>
      <c r="M187" s="419">
        <f t="shared" si="113"/>
        <v>57</v>
      </c>
      <c r="N187" s="405"/>
      <c r="O187" s="406"/>
      <c r="P187" s="407"/>
      <c r="Q187" s="408"/>
      <c r="R187" s="406"/>
      <c r="S187" s="409"/>
      <c r="T187" s="410"/>
      <c r="U187" s="406"/>
      <c r="V187" s="409"/>
      <c r="W187" s="410"/>
      <c r="X187" s="406">
        <v>3</v>
      </c>
      <c r="AA187" s="157" t="b">
        <f t="shared" si="114"/>
        <v>1</v>
      </c>
      <c r="AB187" s="157" t="b">
        <f t="shared" si="115"/>
        <v>1</v>
      </c>
      <c r="AC187" s="157" t="b">
        <f t="shared" si="116"/>
        <v>1</v>
      </c>
      <c r="AD187" s="157" t="b">
        <f t="shared" si="117"/>
        <v>1</v>
      </c>
      <c r="AE187" s="157" t="b">
        <f t="shared" si="118"/>
        <v>1</v>
      </c>
      <c r="AF187" s="157" t="b">
        <f t="shared" si="119"/>
        <v>1</v>
      </c>
      <c r="AG187" s="157" t="b">
        <f t="shared" si="120"/>
        <v>1</v>
      </c>
      <c r="AH187" s="157" t="b">
        <f t="shared" si="121"/>
        <v>1</v>
      </c>
      <c r="AI187" s="157" t="b">
        <f t="shared" si="122"/>
        <v>1</v>
      </c>
      <c r="AJ187" s="157" t="b">
        <f t="shared" si="123"/>
        <v>1</v>
      </c>
      <c r="AK187" s="157" t="b">
        <f t="shared" si="124"/>
        <v>0</v>
      </c>
      <c r="AL187" s="157" t="b">
        <f>ISBLANK(#REF!)</f>
        <v>0</v>
      </c>
    </row>
    <row r="188" spans="1:38" s="152" customFormat="1" ht="15.75">
      <c r="A188" s="512" t="s">
        <v>335</v>
      </c>
      <c r="B188" s="498" t="s">
        <v>267</v>
      </c>
      <c r="C188" s="423"/>
      <c r="D188" s="424"/>
      <c r="E188" s="424"/>
      <c r="F188" s="425"/>
      <c r="G188" s="426">
        <f>SUM(G189:G191)</f>
        <v>7</v>
      </c>
      <c r="H188" s="617">
        <f t="shared" si="112"/>
        <v>210</v>
      </c>
      <c r="I188" s="609">
        <f>SUM(I189:I191)</f>
        <v>105</v>
      </c>
      <c r="J188" s="427">
        <f>SUM(J189:J191)</f>
        <v>54</v>
      </c>
      <c r="K188" s="427">
        <f>SUM(K189:K191)</f>
        <v>9</v>
      </c>
      <c r="L188" s="427">
        <f>SUM(L189:L191)</f>
        <v>42</v>
      </c>
      <c r="M188" s="428">
        <f t="shared" si="113"/>
        <v>105</v>
      </c>
      <c r="N188" s="429"/>
      <c r="O188" s="424"/>
      <c r="P188" s="430"/>
      <c r="Q188" s="423"/>
      <c r="R188" s="424"/>
      <c r="S188" s="431"/>
      <c r="T188" s="432"/>
      <c r="U188" s="424"/>
      <c r="V188" s="431"/>
      <c r="W188" s="432"/>
      <c r="X188" s="424"/>
      <c r="AA188" s="157" t="b">
        <f t="shared" si="114"/>
        <v>1</v>
      </c>
      <c r="AB188" s="157" t="b">
        <f t="shared" si="115"/>
        <v>1</v>
      </c>
      <c r="AC188" s="157" t="b">
        <f t="shared" si="116"/>
        <v>1</v>
      </c>
      <c r="AD188" s="157" t="b">
        <f t="shared" si="117"/>
        <v>1</v>
      </c>
      <c r="AE188" s="157" t="b">
        <f t="shared" si="118"/>
        <v>1</v>
      </c>
      <c r="AF188" s="157" t="b">
        <f t="shared" si="119"/>
        <v>1</v>
      </c>
      <c r="AG188" s="157" t="b">
        <f t="shared" si="120"/>
        <v>1</v>
      </c>
      <c r="AH188" s="157" t="b">
        <f t="shared" si="121"/>
        <v>1</v>
      </c>
      <c r="AI188" s="157" t="b">
        <f t="shared" si="122"/>
        <v>1</v>
      </c>
      <c r="AJ188" s="157" t="b">
        <f t="shared" si="123"/>
        <v>1</v>
      </c>
      <c r="AK188" s="157" t="b">
        <f t="shared" si="124"/>
        <v>1</v>
      </c>
      <c r="AL188" s="157" t="b">
        <f>ISBLANK(#REF!)</f>
        <v>0</v>
      </c>
    </row>
    <row r="189" spans="1:38" s="152" customFormat="1" ht="15.75">
      <c r="A189" s="512" t="s">
        <v>374</v>
      </c>
      <c r="B189" s="499" t="s">
        <v>267</v>
      </c>
      <c r="C189" s="423"/>
      <c r="D189" s="424" t="s">
        <v>66</v>
      </c>
      <c r="E189" s="424"/>
      <c r="F189" s="425"/>
      <c r="G189" s="434">
        <v>2.5</v>
      </c>
      <c r="H189" s="618">
        <f t="shared" si="112"/>
        <v>75</v>
      </c>
      <c r="I189" s="610">
        <f>J189+K189+L189</f>
        <v>36</v>
      </c>
      <c r="J189" s="424">
        <v>27</v>
      </c>
      <c r="K189" s="424"/>
      <c r="L189" s="424">
        <v>9</v>
      </c>
      <c r="M189" s="431">
        <f t="shared" si="113"/>
        <v>39</v>
      </c>
      <c r="N189" s="429"/>
      <c r="O189" s="424"/>
      <c r="P189" s="430"/>
      <c r="Q189" s="423"/>
      <c r="R189" s="424"/>
      <c r="S189" s="431"/>
      <c r="T189" s="432"/>
      <c r="U189" s="424">
        <v>4</v>
      </c>
      <c r="V189" s="431"/>
      <c r="W189" s="432"/>
      <c r="X189" s="424"/>
      <c r="AA189" s="157" t="b">
        <f t="shared" si="114"/>
        <v>1</v>
      </c>
      <c r="AB189" s="157" t="b">
        <f t="shared" si="115"/>
        <v>1</v>
      </c>
      <c r="AC189" s="157" t="b">
        <f t="shared" si="116"/>
        <v>1</v>
      </c>
      <c r="AD189" s="157" t="b">
        <f t="shared" si="117"/>
        <v>1</v>
      </c>
      <c r="AE189" s="157" t="b">
        <f t="shared" si="118"/>
        <v>1</v>
      </c>
      <c r="AF189" s="157" t="b">
        <f t="shared" si="119"/>
        <v>1</v>
      </c>
      <c r="AG189" s="157" t="b">
        <f t="shared" si="120"/>
        <v>1</v>
      </c>
      <c r="AH189" s="157" t="b">
        <f t="shared" si="121"/>
        <v>0</v>
      </c>
      <c r="AI189" s="157" t="b">
        <f t="shared" si="122"/>
        <v>1</v>
      </c>
      <c r="AJ189" s="157" t="b">
        <f t="shared" si="123"/>
        <v>1</v>
      </c>
      <c r="AK189" s="157" t="b">
        <f t="shared" si="124"/>
        <v>1</v>
      </c>
      <c r="AL189" s="157" t="b">
        <f>ISBLANK(#REF!)</f>
        <v>0</v>
      </c>
    </row>
    <row r="190" spans="1:38" s="152" customFormat="1" ht="15.75">
      <c r="A190" s="512" t="s">
        <v>375</v>
      </c>
      <c r="B190" s="499" t="s">
        <v>267</v>
      </c>
      <c r="C190" s="423" t="s">
        <v>67</v>
      </c>
      <c r="D190" s="424"/>
      <c r="E190" s="424"/>
      <c r="F190" s="425"/>
      <c r="G190" s="434">
        <v>3.5</v>
      </c>
      <c r="H190" s="618">
        <f t="shared" si="112"/>
        <v>105</v>
      </c>
      <c r="I190" s="610">
        <f>J190+K190+L190</f>
        <v>54</v>
      </c>
      <c r="J190" s="436">
        <v>27</v>
      </c>
      <c r="K190" s="436">
        <v>9</v>
      </c>
      <c r="L190" s="436">
        <v>18</v>
      </c>
      <c r="M190" s="431">
        <f t="shared" si="113"/>
        <v>51</v>
      </c>
      <c r="N190" s="429"/>
      <c r="O190" s="424"/>
      <c r="P190" s="430"/>
      <c r="Q190" s="423"/>
      <c r="R190" s="424"/>
      <c r="S190" s="431"/>
      <c r="T190" s="432"/>
      <c r="U190" s="424"/>
      <c r="V190" s="431">
        <v>6</v>
      </c>
      <c r="W190" s="432"/>
      <c r="X190" s="424"/>
      <c r="AA190" s="157" t="b">
        <f t="shared" si="114"/>
        <v>1</v>
      </c>
      <c r="AB190" s="157" t="b">
        <f t="shared" si="115"/>
        <v>1</v>
      </c>
      <c r="AC190" s="157" t="b">
        <f t="shared" si="116"/>
        <v>1</v>
      </c>
      <c r="AD190" s="157" t="b">
        <f t="shared" si="117"/>
        <v>1</v>
      </c>
      <c r="AE190" s="157" t="b">
        <f t="shared" si="118"/>
        <v>1</v>
      </c>
      <c r="AF190" s="157" t="b">
        <f t="shared" si="119"/>
        <v>1</v>
      </c>
      <c r="AG190" s="157" t="b">
        <f t="shared" si="120"/>
        <v>1</v>
      </c>
      <c r="AH190" s="157" t="b">
        <f t="shared" si="121"/>
        <v>1</v>
      </c>
      <c r="AI190" s="157" t="b">
        <f t="shared" si="122"/>
        <v>0</v>
      </c>
      <c r="AJ190" s="157" t="b">
        <f t="shared" si="123"/>
        <v>1</v>
      </c>
      <c r="AK190" s="157" t="b">
        <f t="shared" si="124"/>
        <v>1</v>
      </c>
      <c r="AL190" s="157" t="b">
        <f>ISBLANK(#REF!)</f>
        <v>0</v>
      </c>
    </row>
    <row r="191" spans="1:38" s="152" customFormat="1" ht="15.75">
      <c r="A191" s="512" t="s">
        <v>415</v>
      </c>
      <c r="B191" s="499" t="s">
        <v>359</v>
      </c>
      <c r="C191" s="423"/>
      <c r="D191" s="424"/>
      <c r="E191" s="424"/>
      <c r="F191" s="435">
        <v>7</v>
      </c>
      <c r="G191" s="434">
        <v>1</v>
      </c>
      <c r="H191" s="618">
        <f t="shared" si="112"/>
        <v>30</v>
      </c>
      <c r="I191" s="610">
        <f>J191+K191+L191</f>
        <v>15</v>
      </c>
      <c r="J191" s="424"/>
      <c r="K191" s="424"/>
      <c r="L191" s="424">
        <v>15</v>
      </c>
      <c r="M191" s="431">
        <f t="shared" si="113"/>
        <v>15</v>
      </c>
      <c r="N191" s="429"/>
      <c r="O191" s="424"/>
      <c r="P191" s="430"/>
      <c r="Q191" s="423"/>
      <c r="R191" s="424"/>
      <c r="S191" s="431"/>
      <c r="T191" s="432"/>
      <c r="U191" s="424"/>
      <c r="V191" s="431"/>
      <c r="W191" s="432">
        <v>1</v>
      </c>
      <c r="X191" s="424"/>
      <c r="AA191" s="157" t="b">
        <f t="shared" si="114"/>
        <v>1</v>
      </c>
      <c r="AB191" s="157" t="b">
        <f t="shared" si="115"/>
        <v>1</v>
      </c>
      <c r="AC191" s="157" t="b">
        <f t="shared" si="116"/>
        <v>1</v>
      </c>
      <c r="AD191" s="157" t="b">
        <f t="shared" si="117"/>
        <v>1</v>
      </c>
      <c r="AE191" s="157" t="b">
        <f t="shared" si="118"/>
        <v>1</v>
      </c>
      <c r="AF191" s="157" t="b">
        <f t="shared" si="119"/>
        <v>1</v>
      </c>
      <c r="AG191" s="157" t="b">
        <f t="shared" si="120"/>
        <v>1</v>
      </c>
      <c r="AH191" s="157" t="b">
        <f t="shared" si="121"/>
        <v>1</v>
      </c>
      <c r="AI191" s="157" t="b">
        <f t="shared" si="122"/>
        <v>1</v>
      </c>
      <c r="AJ191" s="157" t="b">
        <f t="shared" si="123"/>
        <v>0</v>
      </c>
      <c r="AK191" s="157" t="b">
        <f t="shared" si="124"/>
        <v>1</v>
      </c>
      <c r="AL191" s="157" t="b">
        <f>ISBLANK(#REF!)</f>
        <v>0</v>
      </c>
    </row>
    <row r="192" spans="1:38" s="152" customFormat="1" ht="18">
      <c r="A192" s="512" t="s">
        <v>337</v>
      </c>
      <c r="B192" s="485" t="s">
        <v>268</v>
      </c>
      <c r="C192" s="399"/>
      <c r="D192" s="437"/>
      <c r="E192" s="437"/>
      <c r="F192" s="413"/>
      <c r="G192" s="418">
        <f>SUM(G193:G196)</f>
        <v>7.5</v>
      </c>
      <c r="H192" s="619">
        <f t="shared" si="112"/>
        <v>225</v>
      </c>
      <c r="I192" s="606">
        <f>SUM(I193:I196)</f>
        <v>123</v>
      </c>
      <c r="J192" s="404">
        <f>SUM(J193:J196)</f>
        <v>83</v>
      </c>
      <c r="K192" s="404">
        <f>SUM(K193:K196)</f>
        <v>16</v>
      </c>
      <c r="L192" s="404">
        <f>SUM(L193:L196)</f>
        <v>24</v>
      </c>
      <c r="M192" s="438">
        <f aca="true" t="shared" si="125" ref="M192:M203">H192-I192</f>
        <v>102</v>
      </c>
      <c r="N192" s="405"/>
      <c r="O192" s="406"/>
      <c r="P192" s="407"/>
      <c r="Q192" s="408"/>
      <c r="R192" s="406"/>
      <c r="S192" s="409"/>
      <c r="T192" s="410"/>
      <c r="U192" s="406"/>
      <c r="V192" s="409"/>
      <c r="W192" s="637"/>
      <c r="X192" s="637"/>
      <c r="AA192" s="157" t="b">
        <f t="shared" si="114"/>
        <v>1</v>
      </c>
      <c r="AB192" s="157" t="b">
        <f t="shared" si="115"/>
        <v>1</v>
      </c>
      <c r="AC192" s="157" t="b">
        <f t="shared" si="116"/>
        <v>1</v>
      </c>
      <c r="AD192" s="157" t="b">
        <f t="shared" si="117"/>
        <v>1</v>
      </c>
      <c r="AE192" s="157" t="b">
        <f t="shared" si="118"/>
        <v>1</v>
      </c>
      <c r="AF192" s="157" t="b">
        <f t="shared" si="119"/>
        <v>1</v>
      </c>
      <c r="AG192" s="157" t="b">
        <f t="shared" si="120"/>
        <v>1</v>
      </c>
      <c r="AH192" s="157" t="b">
        <f t="shared" si="121"/>
        <v>1</v>
      </c>
      <c r="AI192" s="157" t="b">
        <f t="shared" si="122"/>
        <v>1</v>
      </c>
      <c r="AJ192" s="157" t="b">
        <f t="shared" si="123"/>
        <v>1</v>
      </c>
      <c r="AK192" s="157" t="b">
        <f t="shared" si="124"/>
        <v>1</v>
      </c>
      <c r="AL192" s="157" t="b">
        <f>ISBLANK(#REF!)</f>
        <v>0</v>
      </c>
    </row>
    <row r="193" spans="1:38" s="152" customFormat="1" ht="18">
      <c r="A193" s="512" t="s">
        <v>416</v>
      </c>
      <c r="B193" s="411" t="s">
        <v>269</v>
      </c>
      <c r="C193" s="439"/>
      <c r="D193" s="412">
        <v>3</v>
      </c>
      <c r="E193" s="400"/>
      <c r="F193" s="413"/>
      <c r="G193" s="440">
        <v>3</v>
      </c>
      <c r="H193" s="618">
        <f t="shared" si="112"/>
        <v>90</v>
      </c>
      <c r="I193" s="607">
        <f>J193+K193+L193</f>
        <v>45</v>
      </c>
      <c r="J193" s="441">
        <v>38</v>
      </c>
      <c r="K193" s="412">
        <v>7</v>
      </c>
      <c r="L193" s="412"/>
      <c r="M193" s="416">
        <f t="shared" si="125"/>
        <v>45</v>
      </c>
      <c r="N193" s="405"/>
      <c r="O193" s="406"/>
      <c r="P193" s="407"/>
      <c r="Q193" s="408">
        <v>3</v>
      </c>
      <c r="R193" s="406"/>
      <c r="S193" s="409"/>
      <c r="T193" s="410"/>
      <c r="U193" s="406"/>
      <c r="V193" s="409"/>
      <c r="W193" s="637"/>
      <c r="X193" s="637"/>
      <c r="AA193" s="157" t="b">
        <f t="shared" si="114"/>
        <v>1</v>
      </c>
      <c r="AB193" s="157" t="b">
        <f t="shared" si="115"/>
        <v>1</v>
      </c>
      <c r="AC193" s="157" t="b">
        <f t="shared" si="116"/>
        <v>1</v>
      </c>
      <c r="AD193" s="157" t="b">
        <f t="shared" si="117"/>
        <v>0</v>
      </c>
      <c r="AE193" s="157" t="b">
        <f t="shared" si="118"/>
        <v>1</v>
      </c>
      <c r="AF193" s="157" t="b">
        <f t="shared" si="119"/>
        <v>1</v>
      </c>
      <c r="AG193" s="157" t="b">
        <f t="shared" si="120"/>
        <v>1</v>
      </c>
      <c r="AH193" s="157" t="b">
        <f t="shared" si="121"/>
        <v>1</v>
      </c>
      <c r="AI193" s="157" t="b">
        <f t="shared" si="122"/>
        <v>1</v>
      </c>
      <c r="AJ193" s="157" t="b">
        <f t="shared" si="123"/>
        <v>1</v>
      </c>
      <c r="AK193" s="157" t="b">
        <f t="shared" si="124"/>
        <v>1</v>
      </c>
      <c r="AL193" s="157" t="b">
        <f>ISBLANK(#REF!)</f>
        <v>0</v>
      </c>
    </row>
    <row r="194" spans="1:38" s="152" customFormat="1" ht="18">
      <c r="A194" s="512" t="s">
        <v>417</v>
      </c>
      <c r="B194" s="411" t="s">
        <v>269</v>
      </c>
      <c r="C194" s="439"/>
      <c r="D194" s="412"/>
      <c r="E194" s="400"/>
      <c r="F194" s="413"/>
      <c r="G194" s="442">
        <v>1.5</v>
      </c>
      <c r="H194" s="618">
        <f t="shared" si="112"/>
        <v>45</v>
      </c>
      <c r="I194" s="607">
        <f>J194+K194+L194</f>
        <v>27</v>
      </c>
      <c r="J194" s="441">
        <v>27</v>
      </c>
      <c r="K194" s="412"/>
      <c r="L194" s="412"/>
      <c r="M194" s="416">
        <f t="shared" si="125"/>
        <v>18</v>
      </c>
      <c r="N194" s="405"/>
      <c r="O194" s="406"/>
      <c r="P194" s="407"/>
      <c r="Q194" s="631"/>
      <c r="R194" s="406">
        <v>3</v>
      </c>
      <c r="S194" s="409"/>
      <c r="T194" s="410"/>
      <c r="U194" s="406"/>
      <c r="V194" s="409"/>
      <c r="W194" s="637"/>
      <c r="X194" s="637"/>
      <c r="AA194" s="157" t="b">
        <f t="shared" si="114"/>
        <v>1</v>
      </c>
      <c r="AB194" s="157" t="b">
        <f t="shared" si="115"/>
        <v>1</v>
      </c>
      <c r="AC194" s="157" t="b">
        <f t="shared" si="116"/>
        <v>1</v>
      </c>
      <c r="AD194" s="157" t="b">
        <f t="shared" si="117"/>
        <v>1</v>
      </c>
      <c r="AE194" s="157" t="b">
        <f t="shared" si="118"/>
        <v>0</v>
      </c>
      <c r="AF194" s="157" t="b">
        <f t="shared" si="119"/>
        <v>1</v>
      </c>
      <c r="AG194" s="157" t="b">
        <f t="shared" si="120"/>
        <v>1</v>
      </c>
      <c r="AH194" s="157" t="b">
        <f t="shared" si="121"/>
        <v>1</v>
      </c>
      <c r="AI194" s="157" t="b">
        <f t="shared" si="122"/>
        <v>1</v>
      </c>
      <c r="AJ194" s="157" t="b">
        <f t="shared" si="123"/>
        <v>1</v>
      </c>
      <c r="AK194" s="157" t="b">
        <f t="shared" si="124"/>
        <v>1</v>
      </c>
      <c r="AL194" s="157" t="b">
        <f>ISBLANK(#REF!)</f>
        <v>0</v>
      </c>
    </row>
    <row r="195" spans="1:38" s="152" customFormat="1" ht="18">
      <c r="A195" s="512" t="s">
        <v>418</v>
      </c>
      <c r="B195" s="411" t="s">
        <v>269</v>
      </c>
      <c r="C195" s="439" t="s">
        <v>65</v>
      </c>
      <c r="D195" s="400"/>
      <c r="E195" s="400"/>
      <c r="F195" s="413"/>
      <c r="G195" s="417">
        <v>2</v>
      </c>
      <c r="H195" s="618">
        <f t="shared" si="112"/>
        <v>60</v>
      </c>
      <c r="I195" s="607">
        <f>J195+K195+L195</f>
        <v>36</v>
      </c>
      <c r="J195" s="441">
        <v>18</v>
      </c>
      <c r="K195" s="412">
        <v>9</v>
      </c>
      <c r="L195" s="412">
        <v>9</v>
      </c>
      <c r="M195" s="416">
        <f t="shared" si="125"/>
        <v>24</v>
      </c>
      <c r="N195" s="405"/>
      <c r="O195" s="406"/>
      <c r="P195" s="407"/>
      <c r="Q195" s="631"/>
      <c r="R195" s="406"/>
      <c r="S195" s="409">
        <v>4</v>
      </c>
      <c r="T195" s="410"/>
      <c r="U195" s="406"/>
      <c r="V195" s="409"/>
      <c r="W195" s="637"/>
      <c r="X195" s="637"/>
      <c r="AA195" s="157" t="b">
        <f t="shared" si="114"/>
        <v>1</v>
      </c>
      <c r="AB195" s="157" t="b">
        <f t="shared" si="115"/>
        <v>1</v>
      </c>
      <c r="AC195" s="157" t="b">
        <f t="shared" si="116"/>
        <v>1</v>
      </c>
      <c r="AD195" s="157" t="b">
        <f t="shared" si="117"/>
        <v>1</v>
      </c>
      <c r="AE195" s="157" t="b">
        <f t="shared" si="118"/>
        <v>1</v>
      </c>
      <c r="AF195" s="157" t="b">
        <f t="shared" si="119"/>
        <v>0</v>
      </c>
      <c r="AG195" s="157" t="b">
        <f t="shared" si="120"/>
        <v>1</v>
      </c>
      <c r="AH195" s="157" t="b">
        <f t="shared" si="121"/>
        <v>1</v>
      </c>
      <c r="AI195" s="157" t="b">
        <f t="shared" si="122"/>
        <v>1</v>
      </c>
      <c r="AJ195" s="157" t="b">
        <f t="shared" si="123"/>
        <v>1</v>
      </c>
      <c r="AK195" s="157" t="b">
        <f t="shared" si="124"/>
        <v>1</v>
      </c>
      <c r="AL195" s="157" t="b">
        <f>ISBLANK(#REF!)</f>
        <v>0</v>
      </c>
    </row>
    <row r="196" spans="1:38" s="152" customFormat="1" ht="18">
      <c r="A196" s="512" t="s">
        <v>419</v>
      </c>
      <c r="B196" s="484" t="s">
        <v>270</v>
      </c>
      <c r="C196" s="439"/>
      <c r="D196" s="400"/>
      <c r="E196" s="412"/>
      <c r="F196" s="443">
        <v>5</v>
      </c>
      <c r="G196" s="417">
        <v>1</v>
      </c>
      <c r="H196" s="618">
        <f t="shared" si="112"/>
        <v>30</v>
      </c>
      <c r="I196" s="607">
        <f>J196+K196+L196</f>
        <v>15</v>
      </c>
      <c r="J196" s="441"/>
      <c r="K196" s="412"/>
      <c r="L196" s="412">
        <v>15</v>
      </c>
      <c r="M196" s="416">
        <f t="shared" si="125"/>
        <v>15</v>
      </c>
      <c r="N196" s="405"/>
      <c r="O196" s="406"/>
      <c r="P196" s="407"/>
      <c r="Q196" s="408"/>
      <c r="R196" s="406"/>
      <c r="S196" s="409"/>
      <c r="T196" s="410">
        <v>1</v>
      </c>
      <c r="U196" s="406"/>
      <c r="V196" s="409"/>
      <c r="W196" s="637"/>
      <c r="X196" s="637"/>
      <c r="AA196" s="157" t="b">
        <f t="shared" si="114"/>
        <v>1</v>
      </c>
      <c r="AB196" s="157" t="b">
        <f t="shared" si="115"/>
        <v>1</v>
      </c>
      <c r="AC196" s="157" t="b">
        <f t="shared" si="116"/>
        <v>1</v>
      </c>
      <c r="AD196" s="157" t="b">
        <f t="shared" si="117"/>
        <v>1</v>
      </c>
      <c r="AE196" s="157" t="b">
        <f t="shared" si="118"/>
        <v>1</v>
      </c>
      <c r="AF196" s="157" t="b">
        <f t="shared" si="119"/>
        <v>1</v>
      </c>
      <c r="AG196" s="157" t="b">
        <f t="shared" si="120"/>
        <v>0</v>
      </c>
      <c r="AH196" s="157" t="b">
        <f t="shared" si="121"/>
        <v>1</v>
      </c>
      <c r="AI196" s="157" t="b">
        <f t="shared" si="122"/>
        <v>1</v>
      </c>
      <c r="AJ196" s="157" t="b">
        <f t="shared" si="123"/>
        <v>1</v>
      </c>
      <c r="AK196" s="157" t="b">
        <f t="shared" si="124"/>
        <v>1</v>
      </c>
      <c r="AL196" s="157" t="b">
        <f>ISBLANK(#REF!)</f>
        <v>0</v>
      </c>
    </row>
    <row r="197" spans="1:38" s="152" customFormat="1" ht="31.5">
      <c r="A197" s="512" t="s">
        <v>338</v>
      </c>
      <c r="B197" s="491" t="s">
        <v>271</v>
      </c>
      <c r="C197" s="439"/>
      <c r="D197" s="400"/>
      <c r="E197" s="400"/>
      <c r="F197" s="413"/>
      <c r="G197" s="418">
        <f>SUM(G198:G199)</f>
        <v>10</v>
      </c>
      <c r="H197" s="617">
        <f t="shared" si="112"/>
        <v>300</v>
      </c>
      <c r="I197" s="606">
        <f>SUM(I198:I199)</f>
        <v>141</v>
      </c>
      <c r="J197" s="404">
        <f>SUM(J198:J199)</f>
        <v>78</v>
      </c>
      <c r="K197" s="404">
        <f>SUM(K198:K199)</f>
        <v>39</v>
      </c>
      <c r="L197" s="404">
        <f>SUM(L198:L199)</f>
        <v>24</v>
      </c>
      <c r="M197" s="419">
        <f t="shared" si="125"/>
        <v>159</v>
      </c>
      <c r="N197" s="405"/>
      <c r="O197" s="406"/>
      <c r="P197" s="407"/>
      <c r="Q197" s="408"/>
      <c r="R197" s="406"/>
      <c r="S197" s="409"/>
      <c r="T197" s="410"/>
      <c r="U197" s="406"/>
      <c r="V197" s="409"/>
      <c r="W197" s="410"/>
      <c r="X197" s="406"/>
      <c r="AA197" s="157" t="b">
        <f t="shared" si="114"/>
        <v>1</v>
      </c>
      <c r="AB197" s="157" t="b">
        <f t="shared" si="115"/>
        <v>1</v>
      </c>
      <c r="AC197" s="157" t="b">
        <f t="shared" si="116"/>
        <v>1</v>
      </c>
      <c r="AD197" s="157" t="b">
        <f t="shared" si="117"/>
        <v>1</v>
      </c>
      <c r="AE197" s="157" t="b">
        <f t="shared" si="118"/>
        <v>1</v>
      </c>
      <c r="AF197" s="157" t="b">
        <f t="shared" si="119"/>
        <v>1</v>
      </c>
      <c r="AG197" s="157" t="b">
        <f t="shared" si="120"/>
        <v>1</v>
      </c>
      <c r="AH197" s="157" t="b">
        <f t="shared" si="121"/>
        <v>1</v>
      </c>
      <c r="AI197" s="157" t="b">
        <f t="shared" si="122"/>
        <v>1</v>
      </c>
      <c r="AJ197" s="157" t="b">
        <f t="shared" si="123"/>
        <v>1</v>
      </c>
      <c r="AK197" s="157" t="b">
        <f t="shared" si="124"/>
        <v>1</v>
      </c>
      <c r="AL197" s="157" t="b">
        <f>ISBLANK(#REF!)</f>
        <v>0</v>
      </c>
    </row>
    <row r="198" spans="1:38" s="152" customFormat="1" ht="31.5">
      <c r="A198" s="512" t="s">
        <v>420</v>
      </c>
      <c r="B198" s="411" t="s">
        <v>271</v>
      </c>
      <c r="C198" s="439"/>
      <c r="D198" s="412"/>
      <c r="E198" s="400"/>
      <c r="F198" s="413"/>
      <c r="G198" s="434">
        <v>7</v>
      </c>
      <c r="H198" s="618">
        <f t="shared" si="112"/>
        <v>210</v>
      </c>
      <c r="I198" s="607">
        <f aca="true" t="shared" si="126" ref="I198:I204">J198+K198+L198</f>
        <v>105</v>
      </c>
      <c r="J198" s="414">
        <v>60</v>
      </c>
      <c r="K198" s="415">
        <v>30</v>
      </c>
      <c r="L198" s="415">
        <v>15</v>
      </c>
      <c r="M198" s="416">
        <f t="shared" si="125"/>
        <v>105</v>
      </c>
      <c r="N198" s="405"/>
      <c r="O198" s="406"/>
      <c r="P198" s="407"/>
      <c r="Q198" s="408"/>
      <c r="R198" s="406"/>
      <c r="S198" s="409"/>
      <c r="T198" s="410">
        <v>7</v>
      </c>
      <c r="U198" s="406"/>
      <c r="V198" s="409"/>
      <c r="W198" s="410"/>
      <c r="X198" s="406"/>
      <c r="AA198" s="157" t="b">
        <f t="shared" si="114"/>
        <v>1</v>
      </c>
      <c r="AB198" s="157" t="b">
        <f t="shared" si="115"/>
        <v>1</v>
      </c>
      <c r="AC198" s="157" t="b">
        <f t="shared" si="116"/>
        <v>1</v>
      </c>
      <c r="AD198" s="157" t="b">
        <f t="shared" si="117"/>
        <v>1</v>
      </c>
      <c r="AE198" s="157" t="b">
        <f t="shared" si="118"/>
        <v>1</v>
      </c>
      <c r="AF198" s="157" t="b">
        <f t="shared" si="119"/>
        <v>1</v>
      </c>
      <c r="AG198" s="157" t="b">
        <f t="shared" si="120"/>
        <v>0</v>
      </c>
      <c r="AH198" s="157" t="b">
        <f t="shared" si="121"/>
        <v>1</v>
      </c>
      <c r="AI198" s="157" t="b">
        <f t="shared" si="122"/>
        <v>1</v>
      </c>
      <c r="AJ198" s="157" t="b">
        <f t="shared" si="123"/>
        <v>1</v>
      </c>
      <c r="AK198" s="157" t="b">
        <f t="shared" si="124"/>
        <v>1</v>
      </c>
      <c r="AL198" s="157" t="b">
        <f>ISBLANK(#REF!)</f>
        <v>0</v>
      </c>
    </row>
    <row r="199" spans="1:38" s="152" customFormat="1" ht="31.5">
      <c r="A199" s="512" t="s">
        <v>421</v>
      </c>
      <c r="B199" s="411" t="s">
        <v>271</v>
      </c>
      <c r="C199" s="439" t="s">
        <v>66</v>
      </c>
      <c r="D199" s="412"/>
      <c r="E199" s="400"/>
      <c r="F199" s="413"/>
      <c r="G199" s="434">
        <v>3</v>
      </c>
      <c r="H199" s="618">
        <f t="shared" si="112"/>
        <v>90</v>
      </c>
      <c r="I199" s="607">
        <f t="shared" si="126"/>
        <v>36</v>
      </c>
      <c r="J199" s="414">
        <v>18</v>
      </c>
      <c r="K199" s="415">
        <v>9</v>
      </c>
      <c r="L199" s="415">
        <v>9</v>
      </c>
      <c r="M199" s="416">
        <f t="shared" si="125"/>
        <v>54</v>
      </c>
      <c r="N199" s="405"/>
      <c r="O199" s="406"/>
      <c r="P199" s="407"/>
      <c r="Q199" s="408"/>
      <c r="R199" s="406"/>
      <c r="S199" s="409"/>
      <c r="T199" s="410"/>
      <c r="U199" s="406">
        <v>4</v>
      </c>
      <c r="V199" s="409"/>
      <c r="W199" s="410"/>
      <c r="X199" s="406"/>
      <c r="AA199" s="157" t="b">
        <f t="shared" si="114"/>
        <v>1</v>
      </c>
      <c r="AB199" s="157" t="b">
        <f t="shared" si="115"/>
        <v>1</v>
      </c>
      <c r="AC199" s="157" t="b">
        <f t="shared" si="116"/>
        <v>1</v>
      </c>
      <c r="AD199" s="157" t="b">
        <f t="shared" si="117"/>
        <v>1</v>
      </c>
      <c r="AE199" s="157" t="b">
        <f t="shared" si="118"/>
        <v>1</v>
      </c>
      <c r="AF199" s="157" t="b">
        <f t="shared" si="119"/>
        <v>1</v>
      </c>
      <c r="AG199" s="157" t="b">
        <f t="shared" si="120"/>
        <v>1</v>
      </c>
      <c r="AH199" s="157" t="b">
        <f t="shared" si="121"/>
        <v>0</v>
      </c>
      <c r="AI199" s="157" t="b">
        <f t="shared" si="122"/>
        <v>1</v>
      </c>
      <c r="AJ199" s="157" t="b">
        <f t="shared" si="123"/>
        <v>1</v>
      </c>
      <c r="AK199" s="157" t="b">
        <f t="shared" si="124"/>
        <v>1</v>
      </c>
      <c r="AL199" s="157" t="b">
        <f>ISBLANK(#REF!)</f>
        <v>0</v>
      </c>
    </row>
    <row r="200" spans="1:38" s="152" customFormat="1" ht="15.75">
      <c r="A200" s="512" t="s">
        <v>339</v>
      </c>
      <c r="B200" s="497" t="s">
        <v>272</v>
      </c>
      <c r="C200" s="439">
        <v>5</v>
      </c>
      <c r="D200" s="400"/>
      <c r="E200" s="400"/>
      <c r="F200" s="413"/>
      <c r="G200" s="493">
        <v>4</v>
      </c>
      <c r="H200" s="620">
        <f t="shared" si="112"/>
        <v>120</v>
      </c>
      <c r="I200" s="611">
        <f t="shared" si="126"/>
        <v>63</v>
      </c>
      <c r="J200" s="494">
        <v>45</v>
      </c>
      <c r="K200" s="495">
        <v>9</v>
      </c>
      <c r="L200" s="495">
        <v>9</v>
      </c>
      <c r="M200" s="496">
        <f>H200-I200</f>
        <v>57</v>
      </c>
      <c r="N200" s="405"/>
      <c r="O200" s="406"/>
      <c r="P200" s="407"/>
      <c r="Q200" s="408"/>
      <c r="R200" s="406">
        <v>7</v>
      </c>
      <c r="S200" s="409"/>
      <c r="T200" s="410"/>
      <c r="U200" s="406"/>
      <c r="V200" s="409"/>
      <c r="W200" s="410"/>
      <c r="X200" s="406"/>
      <c r="AA200" s="157" t="b">
        <f t="shared" si="114"/>
        <v>1</v>
      </c>
      <c r="AB200" s="157" t="b">
        <f t="shared" si="115"/>
        <v>1</v>
      </c>
      <c r="AC200" s="157" t="b">
        <f t="shared" si="116"/>
        <v>1</v>
      </c>
      <c r="AD200" s="157" t="b">
        <f t="shared" si="117"/>
        <v>1</v>
      </c>
      <c r="AE200" s="157" t="b">
        <f t="shared" si="118"/>
        <v>0</v>
      </c>
      <c r="AF200" s="157" t="b">
        <f t="shared" si="119"/>
        <v>1</v>
      </c>
      <c r="AG200" s="157" t="b">
        <f t="shared" si="120"/>
        <v>1</v>
      </c>
      <c r="AH200" s="157" t="b">
        <f t="shared" si="121"/>
        <v>1</v>
      </c>
      <c r="AI200" s="157" t="b">
        <f t="shared" si="122"/>
        <v>1</v>
      </c>
      <c r="AJ200" s="157" t="b">
        <f t="shared" si="123"/>
        <v>1</v>
      </c>
      <c r="AK200" s="157" t="b">
        <f t="shared" si="124"/>
        <v>1</v>
      </c>
      <c r="AL200" s="157" t="b">
        <f>ISBLANK(#REF!)</f>
        <v>0</v>
      </c>
    </row>
    <row r="201" spans="1:38" s="152" customFormat="1" ht="15.75">
      <c r="A201" s="512" t="s">
        <v>340</v>
      </c>
      <c r="B201" s="492" t="s">
        <v>253</v>
      </c>
      <c r="C201" s="444"/>
      <c r="D201" s="445" t="s">
        <v>67</v>
      </c>
      <c r="E201" s="445"/>
      <c r="F201" s="446"/>
      <c r="G201" s="447">
        <v>3</v>
      </c>
      <c r="H201" s="621">
        <f t="shared" si="112"/>
        <v>90</v>
      </c>
      <c r="I201" s="612">
        <f t="shared" si="126"/>
        <v>45</v>
      </c>
      <c r="J201" s="448">
        <v>27</v>
      </c>
      <c r="K201" s="448"/>
      <c r="L201" s="448">
        <v>18</v>
      </c>
      <c r="M201" s="449">
        <f t="shared" si="125"/>
        <v>45</v>
      </c>
      <c r="N201" s="947"/>
      <c r="O201" s="445"/>
      <c r="P201" s="462"/>
      <c r="Q201" s="444"/>
      <c r="R201" s="445"/>
      <c r="S201" s="450"/>
      <c r="T201" s="463"/>
      <c r="U201" s="445"/>
      <c r="V201" s="450">
        <v>5</v>
      </c>
      <c r="W201" s="463"/>
      <c r="X201" s="475"/>
      <c r="AA201" s="157" t="b">
        <f t="shared" si="114"/>
        <v>1</v>
      </c>
      <c r="AB201" s="157" t="b">
        <f t="shared" si="115"/>
        <v>1</v>
      </c>
      <c r="AC201" s="157" t="b">
        <f t="shared" si="116"/>
        <v>1</v>
      </c>
      <c r="AD201" s="157" t="b">
        <f t="shared" si="117"/>
        <v>1</v>
      </c>
      <c r="AE201" s="157" t="b">
        <f t="shared" si="118"/>
        <v>1</v>
      </c>
      <c r="AF201" s="157" t="b">
        <f t="shared" si="119"/>
        <v>1</v>
      </c>
      <c r="AG201" s="157" t="b">
        <f t="shared" si="120"/>
        <v>1</v>
      </c>
      <c r="AH201" s="157" t="b">
        <f t="shared" si="121"/>
        <v>1</v>
      </c>
      <c r="AI201" s="157" t="b">
        <f t="shared" si="122"/>
        <v>0</v>
      </c>
      <c r="AJ201" s="157" t="b">
        <f t="shared" si="123"/>
        <v>1</v>
      </c>
      <c r="AK201" s="157" t="b">
        <f t="shared" si="124"/>
        <v>1</v>
      </c>
      <c r="AL201" s="157" t="b">
        <f>ISBLANK(#REF!)</f>
        <v>0</v>
      </c>
    </row>
    <row r="202" spans="1:38" s="152" customFormat="1" ht="31.5">
      <c r="A202" s="512" t="s">
        <v>341</v>
      </c>
      <c r="B202" s="451" t="s">
        <v>273</v>
      </c>
      <c r="C202" s="452">
        <v>7</v>
      </c>
      <c r="D202" s="453"/>
      <c r="E202" s="453"/>
      <c r="F202" s="454"/>
      <c r="G202" s="455">
        <v>6</v>
      </c>
      <c r="H202" s="622">
        <f>G202*30</f>
        <v>180</v>
      </c>
      <c r="I202" s="613">
        <f>J202+K202+L202</f>
        <v>90</v>
      </c>
      <c r="J202" s="456">
        <v>45</v>
      </c>
      <c r="K202" s="456"/>
      <c r="L202" s="456">
        <v>45</v>
      </c>
      <c r="M202" s="749">
        <f>H202-I202</f>
        <v>90</v>
      </c>
      <c r="N202" s="948"/>
      <c r="O202" s="453"/>
      <c r="P202" s="638"/>
      <c r="Q202" s="452"/>
      <c r="R202" s="453"/>
      <c r="S202" s="457"/>
      <c r="T202" s="639"/>
      <c r="U202" s="453"/>
      <c r="V202" s="457"/>
      <c r="W202" s="639">
        <v>6</v>
      </c>
      <c r="X202" s="445"/>
      <c r="AA202" s="157" t="b">
        <f t="shared" si="114"/>
        <v>1</v>
      </c>
      <c r="AB202" s="157" t="b">
        <f t="shared" si="115"/>
        <v>1</v>
      </c>
      <c r="AC202" s="157" t="b">
        <f t="shared" si="116"/>
        <v>1</v>
      </c>
      <c r="AD202" s="157" t="b">
        <f t="shared" si="117"/>
        <v>1</v>
      </c>
      <c r="AE202" s="157" t="b">
        <f t="shared" si="118"/>
        <v>1</v>
      </c>
      <c r="AF202" s="157" t="b">
        <f t="shared" si="119"/>
        <v>1</v>
      </c>
      <c r="AG202" s="157" t="b">
        <f t="shared" si="120"/>
        <v>1</v>
      </c>
      <c r="AH202" s="157" t="b">
        <f t="shared" si="121"/>
        <v>1</v>
      </c>
      <c r="AI202" s="157" t="b">
        <f t="shared" si="122"/>
        <v>1</v>
      </c>
      <c r="AJ202" s="157" t="b">
        <f t="shared" si="123"/>
        <v>0</v>
      </c>
      <c r="AK202" s="157" t="b">
        <f t="shared" si="124"/>
        <v>1</v>
      </c>
      <c r="AL202" s="157" t="b">
        <f>ISBLANK(#REF!)</f>
        <v>0</v>
      </c>
    </row>
    <row r="203" spans="1:38" s="152" customFormat="1" ht="15.75">
      <c r="A203" s="512" t="s">
        <v>342</v>
      </c>
      <c r="B203" s="507" t="s">
        <v>274</v>
      </c>
      <c r="C203" s="459"/>
      <c r="D203" s="458">
        <v>5</v>
      </c>
      <c r="E203" s="458"/>
      <c r="F203" s="501"/>
      <c r="G203" s="502">
        <v>3</v>
      </c>
      <c r="H203" s="623">
        <f t="shared" si="112"/>
        <v>90</v>
      </c>
      <c r="I203" s="614">
        <f t="shared" si="126"/>
        <v>30</v>
      </c>
      <c r="J203" s="503"/>
      <c r="K203" s="503"/>
      <c r="L203" s="503">
        <v>30</v>
      </c>
      <c r="M203" s="504">
        <f t="shared" si="125"/>
        <v>60</v>
      </c>
      <c r="N203" s="949"/>
      <c r="O203" s="640"/>
      <c r="P203" s="641"/>
      <c r="Q203" s="642"/>
      <c r="R203" s="640"/>
      <c r="S203" s="460"/>
      <c r="T203" s="643">
        <v>2</v>
      </c>
      <c r="U203" s="640"/>
      <c r="V203" s="460"/>
      <c r="W203" s="643"/>
      <c r="X203" s="640"/>
      <c r="AA203" s="157" t="b">
        <f t="shared" si="114"/>
        <v>1</v>
      </c>
      <c r="AB203" s="157" t="b">
        <f t="shared" si="115"/>
        <v>1</v>
      </c>
      <c r="AC203" s="157" t="b">
        <f t="shared" si="116"/>
        <v>1</v>
      </c>
      <c r="AD203" s="157" t="b">
        <f t="shared" si="117"/>
        <v>1</v>
      </c>
      <c r="AE203" s="157" t="b">
        <f t="shared" si="118"/>
        <v>1</v>
      </c>
      <c r="AF203" s="157" t="b">
        <f t="shared" si="119"/>
        <v>1</v>
      </c>
      <c r="AG203" s="157" t="b">
        <f t="shared" si="120"/>
        <v>0</v>
      </c>
      <c r="AH203" s="157" t="b">
        <f t="shared" si="121"/>
        <v>1</v>
      </c>
      <c r="AI203" s="157" t="b">
        <f t="shared" si="122"/>
        <v>1</v>
      </c>
      <c r="AJ203" s="157" t="b">
        <f t="shared" si="123"/>
        <v>1</v>
      </c>
      <c r="AK203" s="157" t="b">
        <f t="shared" si="124"/>
        <v>1</v>
      </c>
      <c r="AL203" s="157" t="b">
        <f>ISBLANK(#REF!)</f>
        <v>0</v>
      </c>
    </row>
    <row r="204" spans="1:38" s="152" customFormat="1" ht="15.75">
      <c r="A204" s="512" t="s">
        <v>336</v>
      </c>
      <c r="B204" s="485" t="s">
        <v>275</v>
      </c>
      <c r="C204" s="464"/>
      <c r="D204" s="433">
        <v>7</v>
      </c>
      <c r="E204" s="433"/>
      <c r="F204" s="435"/>
      <c r="G204" s="426">
        <v>4</v>
      </c>
      <c r="H204" s="624">
        <f t="shared" si="112"/>
        <v>120</v>
      </c>
      <c r="I204" s="615">
        <f t="shared" si="126"/>
        <v>45</v>
      </c>
      <c r="J204" s="465">
        <v>30</v>
      </c>
      <c r="K204" s="466">
        <v>15</v>
      </c>
      <c r="L204" s="466"/>
      <c r="M204" s="467">
        <f>H204-I204</f>
        <v>75</v>
      </c>
      <c r="N204" s="950"/>
      <c r="O204" s="424"/>
      <c r="P204" s="430"/>
      <c r="Q204" s="423"/>
      <c r="R204" s="424"/>
      <c r="S204" s="430"/>
      <c r="T204" s="423"/>
      <c r="U204" s="424"/>
      <c r="V204" s="431"/>
      <c r="W204" s="432">
        <v>3</v>
      </c>
      <c r="X204" s="424"/>
      <c r="AA204" s="157" t="b">
        <f t="shared" si="114"/>
        <v>1</v>
      </c>
      <c r="AB204" s="157" t="b">
        <f t="shared" si="115"/>
        <v>1</v>
      </c>
      <c r="AC204" s="157" t="b">
        <f t="shared" si="116"/>
        <v>1</v>
      </c>
      <c r="AD204" s="157" t="b">
        <f t="shared" si="117"/>
        <v>1</v>
      </c>
      <c r="AE204" s="157" t="b">
        <f t="shared" si="118"/>
        <v>1</v>
      </c>
      <c r="AF204" s="157" t="b">
        <f t="shared" si="119"/>
        <v>1</v>
      </c>
      <c r="AG204" s="157" t="b">
        <f t="shared" si="120"/>
        <v>1</v>
      </c>
      <c r="AH204" s="157" t="b">
        <f t="shared" si="121"/>
        <v>1</v>
      </c>
      <c r="AI204" s="157" t="b">
        <f t="shared" si="122"/>
        <v>1</v>
      </c>
      <c r="AJ204" s="157" t="b">
        <f t="shared" si="123"/>
        <v>0</v>
      </c>
      <c r="AK204" s="157" t="b">
        <f t="shared" si="124"/>
        <v>1</v>
      </c>
      <c r="AL204" s="157" t="b">
        <f>ISBLANK(#REF!)</f>
        <v>0</v>
      </c>
    </row>
    <row r="205" spans="1:38" s="152" customFormat="1" ht="31.5" customHeight="1">
      <c r="A205" s="512" t="s">
        <v>343</v>
      </c>
      <c r="B205" s="500" t="s">
        <v>276</v>
      </c>
      <c r="C205" s="444"/>
      <c r="D205" s="445" t="s">
        <v>67</v>
      </c>
      <c r="E205" s="445"/>
      <c r="F205" s="461"/>
      <c r="G205" s="472">
        <v>3</v>
      </c>
      <c r="H205" s="625">
        <f>G205*30</f>
        <v>90</v>
      </c>
      <c r="I205" s="612">
        <f>J205+K205+L205</f>
        <v>36</v>
      </c>
      <c r="J205" s="473">
        <v>27</v>
      </c>
      <c r="K205" s="448"/>
      <c r="L205" s="448">
        <v>9</v>
      </c>
      <c r="M205" s="474">
        <f>H205-I205</f>
        <v>54</v>
      </c>
      <c r="N205" s="951"/>
      <c r="O205" s="29"/>
      <c r="P205" s="31"/>
      <c r="Q205" s="296"/>
      <c r="R205" s="29"/>
      <c r="S205" s="31"/>
      <c r="T205" s="296"/>
      <c r="U205" s="644"/>
      <c r="V205" s="450">
        <v>4</v>
      </c>
      <c r="W205" s="463"/>
      <c r="X205" s="445"/>
      <c r="AA205" s="157" t="b">
        <f t="shared" si="114"/>
        <v>1</v>
      </c>
      <c r="AB205" s="157" t="b">
        <f t="shared" si="115"/>
        <v>1</v>
      </c>
      <c r="AC205" s="157" t="b">
        <f t="shared" si="116"/>
        <v>1</v>
      </c>
      <c r="AD205" s="157" t="b">
        <f t="shared" si="117"/>
        <v>1</v>
      </c>
      <c r="AE205" s="157" t="b">
        <f t="shared" si="118"/>
        <v>1</v>
      </c>
      <c r="AF205" s="157" t="b">
        <f t="shared" si="119"/>
        <v>1</v>
      </c>
      <c r="AG205" s="157" t="b">
        <f t="shared" si="120"/>
        <v>1</v>
      </c>
      <c r="AH205" s="157" t="b">
        <f t="shared" si="121"/>
        <v>1</v>
      </c>
      <c r="AI205" s="157" t="b">
        <f t="shared" si="122"/>
        <v>0</v>
      </c>
      <c r="AJ205" s="157" t="b">
        <f t="shared" si="123"/>
        <v>1</v>
      </c>
      <c r="AK205" s="157" t="b">
        <f t="shared" si="124"/>
        <v>1</v>
      </c>
      <c r="AL205" s="157" t="b">
        <f>ISBLANK(#REF!)</f>
        <v>0</v>
      </c>
    </row>
    <row r="206" spans="1:38" s="152" customFormat="1" ht="15.75">
      <c r="A206" s="512" t="s">
        <v>422</v>
      </c>
      <c r="B206" s="858" t="s">
        <v>376</v>
      </c>
      <c r="C206" s="859"/>
      <c r="D206" s="860" t="s">
        <v>67</v>
      </c>
      <c r="E206" s="860"/>
      <c r="F206" s="861"/>
      <c r="G206" s="874">
        <v>3</v>
      </c>
      <c r="H206" s="862">
        <f>G206*30</f>
        <v>90</v>
      </c>
      <c r="I206" s="863"/>
      <c r="J206" s="864"/>
      <c r="K206" s="865"/>
      <c r="L206" s="865"/>
      <c r="M206" s="866"/>
      <c r="N206" s="28"/>
      <c r="O206" s="29"/>
      <c r="P206" s="29"/>
      <c r="Q206" s="29"/>
      <c r="R206" s="29"/>
      <c r="S206" s="29"/>
      <c r="T206" s="29"/>
      <c r="U206" s="29"/>
      <c r="V206" s="922"/>
      <c r="W206" s="867"/>
      <c r="X206" s="868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</row>
    <row r="207" spans="1:38" s="152" customFormat="1" ht="31.5" customHeight="1" thickBot="1">
      <c r="A207" s="512" t="s">
        <v>423</v>
      </c>
      <c r="B207" s="500" t="s">
        <v>376</v>
      </c>
      <c r="C207" s="444"/>
      <c r="D207" s="445" t="s">
        <v>67</v>
      </c>
      <c r="E207" s="445"/>
      <c r="F207" s="461"/>
      <c r="G207" s="472">
        <v>3</v>
      </c>
      <c r="H207" s="625">
        <v>90</v>
      </c>
      <c r="I207" s="612"/>
      <c r="J207" s="473"/>
      <c r="K207" s="448"/>
      <c r="L207" s="448"/>
      <c r="M207" s="474"/>
      <c r="N207" s="951"/>
      <c r="O207" s="29"/>
      <c r="P207" s="31"/>
      <c r="Q207" s="296"/>
      <c r="R207" s="29"/>
      <c r="S207" s="31"/>
      <c r="T207" s="296"/>
      <c r="U207" s="644"/>
      <c r="V207" s="450"/>
      <c r="W207" s="463"/>
      <c r="X207" s="445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</row>
    <row r="208" spans="1:39" s="152" customFormat="1" ht="29.25" customHeight="1" hidden="1" thickBot="1">
      <c r="A208" s="1182" t="s">
        <v>344</v>
      </c>
      <c r="B208" s="1183"/>
      <c r="C208" s="1183"/>
      <c r="D208" s="1183"/>
      <c r="E208" s="1183"/>
      <c r="F208" s="1184"/>
      <c r="G208" s="133">
        <f aca="true" t="shared" si="127" ref="G208:M208">G181+G182+G183+G184+G187+G188+G192+G197+G200+G201+G202+G203+G204+G207</f>
        <v>72.5</v>
      </c>
      <c r="H208" s="135">
        <f t="shared" si="127"/>
        <v>2175</v>
      </c>
      <c r="I208" s="135">
        <f t="shared" si="127"/>
        <v>973</v>
      </c>
      <c r="J208" s="135">
        <f t="shared" si="127"/>
        <v>575</v>
      </c>
      <c r="K208" s="135">
        <f t="shared" si="127"/>
        <v>165</v>
      </c>
      <c r="L208" s="135">
        <f t="shared" si="127"/>
        <v>233</v>
      </c>
      <c r="M208" s="135">
        <f t="shared" si="127"/>
        <v>1112</v>
      </c>
      <c r="N208" s="684">
        <f aca="true" t="shared" si="128" ref="N208:X208">SUM(N181:N207)</f>
        <v>0</v>
      </c>
      <c r="O208" s="685">
        <f t="shared" si="128"/>
        <v>0</v>
      </c>
      <c r="P208" s="686">
        <f t="shared" si="128"/>
        <v>0</v>
      </c>
      <c r="Q208" s="683">
        <f t="shared" si="128"/>
        <v>3</v>
      </c>
      <c r="R208" s="355">
        <f t="shared" si="128"/>
        <v>10</v>
      </c>
      <c r="S208" s="659">
        <f t="shared" si="128"/>
        <v>4</v>
      </c>
      <c r="T208" s="355">
        <f t="shared" si="128"/>
        <v>10</v>
      </c>
      <c r="U208" s="355">
        <f t="shared" si="128"/>
        <v>14</v>
      </c>
      <c r="V208" s="658">
        <f t="shared" si="128"/>
        <v>15</v>
      </c>
      <c r="W208" s="683">
        <f t="shared" si="128"/>
        <v>15</v>
      </c>
      <c r="X208" s="355">
        <f t="shared" si="128"/>
        <v>16</v>
      </c>
      <c r="Y208" s="391"/>
      <c r="AA208" s="650">
        <f aca="true" t="shared" si="129" ref="AA208:AL208">SUMIF(AA181:AA207,FALSE,$G181:$G207)</f>
        <v>0</v>
      </c>
      <c r="AB208" s="650">
        <f t="shared" si="129"/>
        <v>0</v>
      </c>
      <c r="AC208" s="650">
        <f t="shared" si="129"/>
        <v>0</v>
      </c>
      <c r="AD208" s="650">
        <f t="shared" si="129"/>
        <v>3</v>
      </c>
      <c r="AE208" s="650">
        <f t="shared" si="129"/>
        <v>5.5</v>
      </c>
      <c r="AF208" s="650">
        <f t="shared" si="129"/>
        <v>2</v>
      </c>
      <c r="AG208" s="650">
        <f t="shared" si="129"/>
        <v>11</v>
      </c>
      <c r="AH208" s="650">
        <f t="shared" si="129"/>
        <v>9.5</v>
      </c>
      <c r="AI208" s="650">
        <f t="shared" si="129"/>
        <v>9.5</v>
      </c>
      <c r="AJ208" s="650">
        <f t="shared" si="129"/>
        <v>16</v>
      </c>
      <c r="AK208" s="650">
        <f t="shared" si="129"/>
        <v>16</v>
      </c>
      <c r="AL208" s="650">
        <f t="shared" si="129"/>
        <v>106</v>
      </c>
      <c r="AM208" s="673">
        <f>SUM(AA208:AL208)</f>
        <v>178.5</v>
      </c>
    </row>
    <row r="209" spans="1:39" s="152" customFormat="1" ht="16.5" hidden="1" thickBot="1">
      <c r="A209" s="1182" t="s">
        <v>203</v>
      </c>
      <c r="B209" s="1183"/>
      <c r="C209" s="1183"/>
      <c r="D209" s="1183"/>
      <c r="E209" s="1183"/>
      <c r="F209" s="1184"/>
      <c r="G209" s="718" t="e">
        <f aca="true" t="shared" si="130" ref="G209:X209">MAX(G149,G179,G208)</f>
        <v>#REF!</v>
      </c>
      <c r="H209" s="719" t="e">
        <f t="shared" si="130"/>
        <v>#REF!</v>
      </c>
      <c r="I209" s="719" t="e">
        <f t="shared" si="130"/>
        <v>#REF!</v>
      </c>
      <c r="J209" s="719" t="e">
        <f t="shared" si="130"/>
        <v>#REF!</v>
      </c>
      <c r="K209" s="719" t="e">
        <f t="shared" si="130"/>
        <v>#REF!</v>
      </c>
      <c r="L209" s="719" t="e">
        <f t="shared" si="130"/>
        <v>#REF!</v>
      </c>
      <c r="M209" s="719" t="e">
        <f t="shared" si="130"/>
        <v>#REF!</v>
      </c>
      <c r="N209" s="719" t="e">
        <f t="shared" si="130"/>
        <v>#REF!</v>
      </c>
      <c r="O209" s="719" t="e">
        <f t="shared" si="130"/>
        <v>#REF!</v>
      </c>
      <c r="P209" s="719" t="e">
        <f t="shared" si="130"/>
        <v>#REF!</v>
      </c>
      <c r="Q209" s="719" t="e">
        <f t="shared" si="130"/>
        <v>#REF!</v>
      </c>
      <c r="R209" s="719" t="e">
        <f t="shared" si="130"/>
        <v>#REF!</v>
      </c>
      <c r="S209" s="719" t="e">
        <f t="shared" si="130"/>
        <v>#REF!</v>
      </c>
      <c r="T209" s="719" t="e">
        <f t="shared" si="130"/>
        <v>#REF!</v>
      </c>
      <c r="U209" s="719" t="e">
        <f t="shared" si="130"/>
        <v>#REF!</v>
      </c>
      <c r="V209" s="719" t="e">
        <f t="shared" si="130"/>
        <v>#REF!</v>
      </c>
      <c r="W209" s="719" t="e">
        <f t="shared" si="130"/>
        <v>#REF!</v>
      </c>
      <c r="X209" s="719" t="e">
        <f t="shared" si="130"/>
        <v>#REF!</v>
      </c>
      <c r="Y209" s="391"/>
      <c r="AA209" s="650"/>
      <c r="AB209" s="650"/>
      <c r="AC209" s="650"/>
      <c r="AD209" s="650"/>
      <c r="AE209" s="650"/>
      <c r="AF209" s="650"/>
      <c r="AG209" s="650"/>
      <c r="AH209" s="650"/>
      <c r="AI209" s="650"/>
      <c r="AJ209" s="650"/>
      <c r="AK209" s="650"/>
      <c r="AL209" s="650"/>
      <c r="AM209" s="673"/>
    </row>
    <row r="210" spans="1:39" s="152" customFormat="1" ht="3.75" customHeight="1" hidden="1" thickBot="1">
      <c r="A210" s="339"/>
      <c r="B210" s="340"/>
      <c r="C210" s="340"/>
      <c r="D210" s="340"/>
      <c r="E210" s="340"/>
      <c r="F210" s="340"/>
      <c r="G210" s="658"/>
      <c r="H210" s="380"/>
      <c r="I210" s="380"/>
      <c r="J210" s="380"/>
      <c r="K210" s="380"/>
      <c r="L210" s="380"/>
      <c r="M210" s="380"/>
      <c r="N210" s="686"/>
      <c r="O210" s="686"/>
      <c r="P210" s="686"/>
      <c r="Q210" s="658"/>
      <c r="R210" s="658"/>
      <c r="S210" s="658"/>
      <c r="T210" s="658"/>
      <c r="U210" s="658"/>
      <c r="V210" s="658"/>
      <c r="W210" s="658"/>
      <c r="X210" s="658"/>
      <c r="AA210" s="650"/>
      <c r="AB210" s="650"/>
      <c r="AC210" s="650"/>
      <c r="AD210" s="650"/>
      <c r="AE210" s="650"/>
      <c r="AF210" s="650"/>
      <c r="AG210" s="650"/>
      <c r="AH210" s="650"/>
      <c r="AI210" s="650"/>
      <c r="AJ210" s="650"/>
      <c r="AK210" s="650"/>
      <c r="AL210" s="650"/>
      <c r="AM210" s="673"/>
    </row>
    <row r="211" spans="1:39" s="152" customFormat="1" ht="16.5" hidden="1" thickBot="1">
      <c r="A211" s="1274"/>
      <c r="B211" s="1275"/>
      <c r="C211" s="1275"/>
      <c r="D211" s="1275"/>
      <c r="E211" s="1275"/>
      <c r="F211" s="1275"/>
      <c r="G211" s="1275"/>
      <c r="H211" s="1275"/>
      <c r="I211" s="1275"/>
      <c r="J211" s="1275"/>
      <c r="K211" s="1275"/>
      <c r="L211" s="1275"/>
      <c r="M211" s="1275"/>
      <c r="N211" s="1275"/>
      <c r="O211" s="1275"/>
      <c r="P211" s="1275"/>
      <c r="Q211" s="1275"/>
      <c r="R211" s="1275"/>
      <c r="S211" s="1275"/>
      <c r="T211" s="1275"/>
      <c r="U211" s="1275"/>
      <c r="V211" s="1275"/>
      <c r="W211" s="1275"/>
      <c r="X211" s="1275"/>
      <c r="AA211" s="144" t="s">
        <v>43</v>
      </c>
      <c r="AB211" s="649">
        <f>AA208+AB208+AC208</f>
        <v>0</v>
      </c>
      <c r="AC211" s="144"/>
      <c r="AD211" s="144" t="s">
        <v>44</v>
      </c>
      <c r="AE211" s="649">
        <f>AD208+AE208+AF208</f>
        <v>10.5</v>
      </c>
      <c r="AF211" s="144"/>
      <c r="AG211" s="144" t="s">
        <v>45</v>
      </c>
      <c r="AH211" s="649">
        <f>AG208+AH208+AI208</f>
        <v>30</v>
      </c>
      <c r="AI211" s="144"/>
      <c r="AJ211" s="144" t="s">
        <v>46</v>
      </c>
      <c r="AK211" s="649">
        <f>AJ208+AK208+AL208</f>
        <v>138</v>
      </c>
      <c r="AL211" s="144"/>
      <c r="AM211" s="647">
        <f>AB211+AE211+AH211+AK211</f>
        <v>178.5</v>
      </c>
    </row>
    <row r="212" spans="1:38" s="152" customFormat="1" ht="22.5" customHeight="1" hidden="1" thickBot="1">
      <c r="A212" s="1276" t="s">
        <v>355</v>
      </c>
      <c r="B212" s="1277"/>
      <c r="C212" s="1277"/>
      <c r="D212" s="1277"/>
      <c r="E212" s="1277"/>
      <c r="F212" s="1278"/>
      <c r="G212" s="706">
        <f>G208+G127</f>
        <v>81.5</v>
      </c>
      <c r="H212" s="707">
        <f>H208+H127</f>
        <v>2445</v>
      </c>
      <c r="I212" s="707" t="e">
        <f>I127+MAX(I149,I179,I208)</f>
        <v>#REF!</v>
      </c>
      <c r="J212" s="707" t="e">
        <f>J127+MAX(J149,J179,J208)</f>
        <v>#REF!</v>
      </c>
      <c r="K212" s="707" t="e">
        <f>K127+MAX(K149,K179,K208)</f>
        <v>#REF!</v>
      </c>
      <c r="L212" s="707" t="e">
        <f>L127+MAX(L149,L179,L208)</f>
        <v>#REF!</v>
      </c>
      <c r="M212" s="707" t="e">
        <f>M127+MAX(M149,M179,M208)</f>
        <v>#REF!</v>
      </c>
      <c r="N212" s="952">
        <f>N208+N127</f>
        <v>0</v>
      </c>
      <c r="O212" s="952">
        <f>O208+O127</f>
        <v>0</v>
      </c>
      <c r="P212" s="952">
        <f>P208+P127</f>
        <v>0</v>
      </c>
      <c r="Q212" s="953" t="e">
        <f aca="true" t="shared" si="131" ref="Q212:X212">Q127+MAX(Q149,Q179,Q208)</f>
        <v>#REF!</v>
      </c>
      <c r="R212" s="953" t="e">
        <f t="shared" si="131"/>
        <v>#REF!</v>
      </c>
      <c r="S212" s="707" t="e">
        <f t="shared" si="131"/>
        <v>#REF!</v>
      </c>
      <c r="T212" s="707" t="e">
        <f t="shared" si="131"/>
        <v>#REF!</v>
      </c>
      <c r="U212" s="707" t="e">
        <f t="shared" si="131"/>
        <v>#REF!</v>
      </c>
      <c r="V212" s="707" t="e">
        <f t="shared" si="131"/>
        <v>#REF!</v>
      </c>
      <c r="W212" s="707" t="e">
        <f t="shared" si="131"/>
        <v>#REF!</v>
      </c>
      <c r="X212" s="707" t="e">
        <f t="shared" si="131"/>
        <v>#REF!</v>
      </c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</row>
    <row r="213" spans="1:38" s="152" customFormat="1" ht="15.75" customHeight="1" hidden="1" thickBot="1">
      <c r="A213" s="381"/>
      <c r="B213" s="645"/>
      <c r="C213" s="645"/>
      <c r="D213" s="645"/>
      <c r="E213" s="645"/>
      <c r="F213" s="645"/>
      <c r="G213" s="703"/>
      <c r="H213" s="704"/>
      <c r="I213" s="704"/>
      <c r="J213" s="704"/>
      <c r="K213" s="704"/>
      <c r="L213" s="704"/>
      <c r="M213" s="704"/>
      <c r="N213" s="705"/>
      <c r="O213" s="705"/>
      <c r="P213" s="705"/>
      <c r="Q213" s="703"/>
      <c r="R213" s="703"/>
      <c r="S213" s="703"/>
      <c r="T213" s="703"/>
      <c r="U213" s="703"/>
      <c r="V213" s="703"/>
      <c r="W213" s="703"/>
      <c r="X213" s="703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</row>
    <row r="214" spans="1:38" s="152" customFormat="1" ht="15.75" customHeight="1" hidden="1" thickBot="1">
      <c r="A214" s="1297" t="s">
        <v>349</v>
      </c>
      <c r="B214" s="1298"/>
      <c r="C214" s="1298"/>
      <c r="D214" s="1298"/>
      <c r="E214" s="1298"/>
      <c r="F214" s="1299"/>
      <c r="G214" s="708" t="e">
        <f>MAX(G227,G260,G269)</f>
        <v>#REF!</v>
      </c>
      <c r="H214" s="748" t="e">
        <f aca="true" t="shared" si="132" ref="H214:M214">MAX(H227,H260,H269)</f>
        <v>#REF!</v>
      </c>
      <c r="I214" s="748" t="e">
        <f t="shared" si="132"/>
        <v>#REF!</v>
      </c>
      <c r="J214" s="748" t="e">
        <f t="shared" si="132"/>
        <v>#REF!</v>
      </c>
      <c r="K214" s="748" t="e">
        <f t="shared" si="132"/>
        <v>#REF!</v>
      </c>
      <c r="L214" s="748" t="e">
        <f t="shared" si="132"/>
        <v>#REF!</v>
      </c>
      <c r="M214" s="748" t="e">
        <f t="shared" si="132"/>
        <v>#REF!</v>
      </c>
      <c r="N214" s="954" t="e">
        <f>MAX(N227,N260,N269)</f>
        <v>#REF!</v>
      </c>
      <c r="O214" s="954" t="e">
        <f aca="true" t="shared" si="133" ref="O214:X214">MAX(O227,O260,O269)</f>
        <v>#REF!</v>
      </c>
      <c r="P214" s="954" t="e">
        <f t="shared" si="133"/>
        <v>#REF!</v>
      </c>
      <c r="Q214" s="954" t="e">
        <f t="shared" si="133"/>
        <v>#REF!</v>
      </c>
      <c r="R214" s="954" t="e">
        <f t="shared" si="133"/>
        <v>#REF!</v>
      </c>
      <c r="S214" s="708" t="e">
        <f t="shared" si="133"/>
        <v>#REF!</v>
      </c>
      <c r="T214" s="708" t="e">
        <f t="shared" si="133"/>
        <v>#REF!</v>
      </c>
      <c r="U214" s="708" t="e">
        <f t="shared" si="133"/>
        <v>#REF!</v>
      </c>
      <c r="V214" s="708" t="e">
        <f t="shared" si="133"/>
        <v>#REF!</v>
      </c>
      <c r="W214" s="708" t="e">
        <f t="shared" si="133"/>
        <v>#REF!</v>
      </c>
      <c r="X214" s="708" t="e">
        <f t="shared" si="133"/>
        <v>#REF!</v>
      </c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</row>
    <row r="215" spans="1:38" s="152" customFormat="1" ht="15.75" customHeight="1" hidden="1" thickBot="1">
      <c r="A215" s="1300" t="s">
        <v>350</v>
      </c>
      <c r="B215" s="1301"/>
      <c r="C215" s="1301"/>
      <c r="D215" s="1301"/>
      <c r="E215" s="1301"/>
      <c r="F215" s="1301"/>
      <c r="G215" s="1301"/>
      <c r="H215" s="1301"/>
      <c r="I215" s="1301"/>
      <c r="J215" s="1301"/>
      <c r="K215" s="1301"/>
      <c r="L215" s="1301"/>
      <c r="M215" s="1302"/>
      <c r="N215" s="114" t="e">
        <f>MAX(N228,N261,N270)</f>
        <v>#REF!</v>
      </c>
      <c r="O215" s="114" t="e">
        <f aca="true" t="shared" si="134" ref="O215:X215">MAX(O228,O261,O270)</f>
        <v>#REF!</v>
      </c>
      <c r="P215" s="114" t="e">
        <f t="shared" si="134"/>
        <v>#REF!</v>
      </c>
      <c r="Q215" s="114" t="e">
        <f t="shared" si="134"/>
        <v>#REF!</v>
      </c>
      <c r="R215" s="114" t="e">
        <f t="shared" si="134"/>
        <v>#REF!</v>
      </c>
      <c r="S215" s="709" t="e">
        <f t="shared" si="134"/>
        <v>#REF!</v>
      </c>
      <c r="T215" s="709" t="e">
        <f t="shared" si="134"/>
        <v>#REF!</v>
      </c>
      <c r="U215" s="709" t="e">
        <f t="shared" si="134"/>
        <v>#REF!</v>
      </c>
      <c r="V215" s="709" t="e">
        <f t="shared" si="134"/>
        <v>#REF!</v>
      </c>
      <c r="W215" s="709" t="e">
        <f t="shared" si="134"/>
        <v>#REF!</v>
      </c>
      <c r="X215" s="709" t="e">
        <f t="shared" si="134"/>
        <v>#REF!</v>
      </c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</row>
    <row r="216" spans="1:38" s="152" customFormat="1" ht="15.75" customHeight="1" hidden="1" thickBot="1">
      <c r="A216" s="1303" t="s">
        <v>351</v>
      </c>
      <c r="B216" s="1304"/>
      <c r="C216" s="1304"/>
      <c r="D216" s="1304"/>
      <c r="E216" s="1304"/>
      <c r="F216" s="1304"/>
      <c r="G216" s="1304"/>
      <c r="H216" s="1304"/>
      <c r="I216" s="1304"/>
      <c r="J216" s="1304"/>
      <c r="K216" s="1304"/>
      <c r="L216" s="1304"/>
      <c r="M216" s="1304"/>
      <c r="N216" s="114" t="e">
        <f aca="true" t="shared" si="135" ref="N216:X219">MAX(N229,N262,N271)</f>
        <v>#REF!</v>
      </c>
      <c r="O216" s="114" t="e">
        <f t="shared" si="135"/>
        <v>#REF!</v>
      </c>
      <c r="P216" s="114" t="e">
        <f t="shared" si="135"/>
        <v>#REF!</v>
      </c>
      <c r="Q216" s="114" t="e">
        <f t="shared" si="135"/>
        <v>#REF!</v>
      </c>
      <c r="R216" s="114" t="e">
        <f t="shared" si="135"/>
        <v>#REF!</v>
      </c>
      <c r="S216" s="709" t="e">
        <f t="shared" si="135"/>
        <v>#REF!</v>
      </c>
      <c r="T216" s="709" t="e">
        <f t="shared" si="135"/>
        <v>#REF!</v>
      </c>
      <c r="U216" s="709" t="e">
        <f t="shared" si="135"/>
        <v>#REF!</v>
      </c>
      <c r="V216" s="709" t="e">
        <f t="shared" si="135"/>
        <v>#REF!</v>
      </c>
      <c r="W216" s="709" t="e">
        <f t="shared" si="135"/>
        <v>#REF!</v>
      </c>
      <c r="X216" s="709" t="e">
        <f t="shared" si="135"/>
        <v>#REF!</v>
      </c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</row>
    <row r="217" spans="1:38" s="152" customFormat="1" ht="15.75" customHeight="1" hidden="1" thickBot="1">
      <c r="A217" s="1303" t="s">
        <v>352</v>
      </c>
      <c r="B217" s="1304"/>
      <c r="C217" s="1304"/>
      <c r="D217" s="1304"/>
      <c r="E217" s="1304"/>
      <c r="F217" s="1304"/>
      <c r="G217" s="1304"/>
      <c r="H217" s="1304"/>
      <c r="I217" s="1304"/>
      <c r="J217" s="1304"/>
      <c r="K217" s="1304"/>
      <c r="L217" s="1304"/>
      <c r="M217" s="1304"/>
      <c r="N217" s="114" t="e">
        <f t="shared" si="135"/>
        <v>#REF!</v>
      </c>
      <c r="O217" s="114" t="e">
        <f t="shared" si="135"/>
        <v>#REF!</v>
      </c>
      <c r="P217" s="114" t="e">
        <f t="shared" si="135"/>
        <v>#REF!</v>
      </c>
      <c r="Q217" s="114" t="e">
        <f t="shared" si="135"/>
        <v>#REF!</v>
      </c>
      <c r="R217" s="114" t="e">
        <f t="shared" si="135"/>
        <v>#REF!</v>
      </c>
      <c r="S217" s="709" t="e">
        <f t="shared" si="135"/>
        <v>#REF!</v>
      </c>
      <c r="T217" s="709" t="e">
        <f t="shared" si="135"/>
        <v>#REF!</v>
      </c>
      <c r="U217" s="709" t="e">
        <f t="shared" si="135"/>
        <v>#REF!</v>
      </c>
      <c r="V217" s="709" t="e">
        <f t="shared" si="135"/>
        <v>#REF!</v>
      </c>
      <c r="W217" s="709" t="e">
        <f t="shared" si="135"/>
        <v>#REF!</v>
      </c>
      <c r="X217" s="709" t="e">
        <f t="shared" si="135"/>
        <v>#REF!</v>
      </c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</row>
    <row r="218" spans="1:38" s="152" customFormat="1" ht="15.75" customHeight="1" hidden="1" thickBot="1">
      <c r="A218" s="1303" t="s">
        <v>353</v>
      </c>
      <c r="B218" s="1304"/>
      <c r="C218" s="1304"/>
      <c r="D218" s="1304"/>
      <c r="E218" s="1304"/>
      <c r="F218" s="1304"/>
      <c r="G218" s="1304"/>
      <c r="H218" s="1304"/>
      <c r="I218" s="1304"/>
      <c r="J218" s="1304"/>
      <c r="K218" s="1304"/>
      <c r="L218" s="1304"/>
      <c r="M218" s="1304"/>
      <c r="N218" s="112" t="e">
        <f t="shared" si="135"/>
        <v>#REF!</v>
      </c>
      <c r="O218" s="112" t="e">
        <f t="shared" si="135"/>
        <v>#REF!</v>
      </c>
      <c r="P218" s="112" t="e">
        <f t="shared" si="135"/>
        <v>#REF!</v>
      </c>
      <c r="Q218" s="112" t="e">
        <f t="shared" si="135"/>
        <v>#REF!</v>
      </c>
      <c r="R218" s="112" t="e">
        <f t="shared" si="135"/>
        <v>#REF!</v>
      </c>
      <c r="S218" s="714" t="e">
        <f t="shared" si="135"/>
        <v>#REF!</v>
      </c>
      <c r="T218" s="714" t="e">
        <f t="shared" si="135"/>
        <v>#REF!</v>
      </c>
      <c r="U218" s="714" t="e">
        <f t="shared" si="135"/>
        <v>#REF!</v>
      </c>
      <c r="V218" s="714" t="e">
        <f t="shared" si="135"/>
        <v>#REF!</v>
      </c>
      <c r="W218" s="714" t="e">
        <f t="shared" si="135"/>
        <v>#REF!</v>
      </c>
      <c r="X218" s="714" t="e">
        <f t="shared" si="135"/>
        <v>#REF!</v>
      </c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</row>
    <row r="219" spans="1:38" s="152" customFormat="1" ht="15" customHeight="1" hidden="1" thickBot="1">
      <c r="A219" s="1303" t="s">
        <v>354</v>
      </c>
      <c r="B219" s="1304"/>
      <c r="C219" s="1304"/>
      <c r="D219" s="1304"/>
      <c r="E219" s="1304"/>
      <c r="F219" s="1304"/>
      <c r="G219" s="1304"/>
      <c r="H219" s="1304"/>
      <c r="I219" s="1304"/>
      <c r="J219" s="1304"/>
      <c r="K219" s="1304"/>
      <c r="L219" s="1304"/>
      <c r="M219" s="1304"/>
      <c r="N219" s="955" t="e">
        <f t="shared" si="135"/>
        <v>#REF!</v>
      </c>
      <c r="O219" s="135" t="e">
        <f t="shared" si="135"/>
        <v>#REF!</v>
      </c>
      <c r="P219" s="135" t="e">
        <f t="shared" si="135"/>
        <v>#REF!</v>
      </c>
      <c r="Q219" s="135" t="e">
        <f t="shared" si="135"/>
        <v>#REF!</v>
      </c>
      <c r="R219" s="135" t="e">
        <f t="shared" si="135"/>
        <v>#REF!</v>
      </c>
      <c r="S219" s="715" t="e">
        <f t="shared" si="135"/>
        <v>#REF!</v>
      </c>
      <c r="T219" s="715" t="e">
        <f t="shared" si="135"/>
        <v>#REF!</v>
      </c>
      <c r="U219" s="716" t="e">
        <f t="shared" si="135"/>
        <v>#REF!</v>
      </c>
      <c r="V219" s="715" t="e">
        <f t="shared" si="135"/>
        <v>#REF!</v>
      </c>
      <c r="W219" s="715" t="e">
        <f t="shared" si="135"/>
        <v>#REF!</v>
      </c>
      <c r="X219" s="715" t="e">
        <f t="shared" si="135"/>
        <v>#REF!</v>
      </c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</row>
    <row r="220" spans="1:38" s="152" customFormat="1" ht="15" customHeight="1" hidden="1" thickBot="1">
      <c r="A220" s="1349" t="s">
        <v>60</v>
      </c>
      <c r="B220" s="1350"/>
      <c r="C220" s="1350"/>
      <c r="D220" s="1350"/>
      <c r="E220" s="1350"/>
      <c r="F220" s="1350"/>
      <c r="G220" s="1350"/>
      <c r="H220" s="1350"/>
      <c r="I220" s="1350"/>
      <c r="J220" s="1350"/>
      <c r="K220" s="1350"/>
      <c r="L220" s="1350"/>
      <c r="M220" s="1351"/>
      <c r="N220" s="1308" t="s">
        <v>59</v>
      </c>
      <c r="O220" s="1309"/>
      <c r="P220" s="1310"/>
      <c r="Q220" s="1282" t="e">
        <f>G95/G214*100</f>
        <v>#REF!</v>
      </c>
      <c r="R220" s="1283"/>
      <c r="S220" s="1284"/>
      <c r="T220" s="1282" t="s">
        <v>3</v>
      </c>
      <c r="U220" s="1283"/>
      <c r="V220" s="1284"/>
      <c r="W220" s="1285" t="e">
        <f>G212/G214*100</f>
        <v>#REF!</v>
      </c>
      <c r="X220" s="1283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</row>
    <row r="221" spans="1:38" s="152" customFormat="1" ht="48" customHeight="1" hidden="1" thickBot="1">
      <c r="A221" s="710"/>
      <c r="B221" s="711"/>
      <c r="C221" s="711"/>
      <c r="D221" s="711"/>
      <c r="E221" s="711"/>
      <c r="F221" s="711"/>
      <c r="G221" s="712"/>
      <c r="H221" s="713"/>
      <c r="I221" s="713"/>
      <c r="J221" s="713"/>
      <c r="K221" s="713"/>
      <c r="L221" s="713"/>
      <c r="M221" s="713"/>
      <c r="N221" s="1286">
        <f>N234</f>
        <v>60</v>
      </c>
      <c r="O221" s="1287"/>
      <c r="P221" s="1288"/>
      <c r="Q221" s="1289">
        <f>Q234</f>
        <v>60</v>
      </c>
      <c r="R221" s="1290"/>
      <c r="S221" s="1291"/>
      <c r="T221" s="1289">
        <f>T234</f>
        <v>60</v>
      </c>
      <c r="U221" s="1290"/>
      <c r="V221" s="1291"/>
      <c r="W221" s="1289">
        <f>W234</f>
        <v>60</v>
      </c>
      <c r="X221" s="1290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</row>
    <row r="222" spans="1:38" s="152" customFormat="1" ht="12.75" customHeight="1" thickBot="1">
      <c r="A222" s="710"/>
      <c r="B222" s="711"/>
      <c r="C222" s="711"/>
      <c r="D222" s="711"/>
      <c r="E222" s="711"/>
      <c r="F222" s="711"/>
      <c r="G222" s="848"/>
      <c r="H222" s="713"/>
      <c r="I222" s="713"/>
      <c r="J222" s="713"/>
      <c r="K222" s="713"/>
      <c r="L222" s="713"/>
      <c r="M222" s="713"/>
      <c r="N222" s="856"/>
      <c r="O222" s="956"/>
      <c r="P222" s="956"/>
      <c r="Q222" s="856"/>
      <c r="R222" s="956"/>
      <c r="S222" s="849"/>
      <c r="T222" s="855"/>
      <c r="U222" s="849"/>
      <c r="V222" s="849"/>
      <c r="W222" s="855"/>
      <c r="X222" s="849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</row>
    <row r="223" spans="1:39" ht="26.25" customHeight="1" thickBot="1">
      <c r="A223" s="1182" t="s">
        <v>371</v>
      </c>
      <c r="B223" s="1262"/>
      <c r="C223" s="1262"/>
      <c r="D223" s="1262"/>
      <c r="E223" s="1262"/>
      <c r="F223" s="1263"/>
      <c r="G223" s="519">
        <f aca="true" t="shared" si="136" ref="G223:M223">G131+G132+G133+G134+G135+G136+G137+G140+G141+G142+G145+G146+G147+G148</f>
        <v>65</v>
      </c>
      <c r="H223" s="519">
        <f t="shared" si="136"/>
        <v>1950</v>
      </c>
      <c r="I223" s="519">
        <f t="shared" si="136"/>
        <v>762</v>
      </c>
      <c r="J223" s="519">
        <f t="shared" si="136"/>
        <v>427</v>
      </c>
      <c r="K223" s="519">
        <f t="shared" si="136"/>
        <v>151</v>
      </c>
      <c r="L223" s="519">
        <f t="shared" si="136"/>
        <v>184</v>
      </c>
      <c r="M223" s="519">
        <f t="shared" si="136"/>
        <v>1188</v>
      </c>
      <c r="N223" s="681" t="e">
        <f>SUM(N201:N222)</f>
        <v>#REF!</v>
      </c>
      <c r="O223" s="681" t="e">
        <f>SUM(O201:O222)</f>
        <v>#REF!</v>
      </c>
      <c r="P223" s="681" t="e">
        <f>SUM(P201:P222)</f>
        <v>#REF!</v>
      </c>
      <c r="Q223" s="519">
        <v>3</v>
      </c>
      <c r="R223" s="519">
        <v>0</v>
      </c>
      <c r="S223" s="519">
        <v>0</v>
      </c>
      <c r="T223" s="519">
        <v>11</v>
      </c>
      <c r="U223" s="519">
        <v>9</v>
      </c>
      <c r="V223" s="519">
        <v>11</v>
      </c>
      <c r="W223" s="519">
        <v>14</v>
      </c>
      <c r="X223" s="519">
        <v>15</v>
      </c>
      <c r="Y223" s="80"/>
      <c r="Z223" s="80"/>
      <c r="AA223" s="650">
        <f aca="true" t="shared" si="137" ref="AA223:AL223">SUMIF(AA201:AA222,FALSE,$G201:$G222)</f>
        <v>0</v>
      </c>
      <c r="AB223" s="650">
        <f t="shared" si="137"/>
        <v>0</v>
      </c>
      <c r="AC223" s="650">
        <f t="shared" si="137"/>
        <v>0</v>
      </c>
      <c r="AD223" s="650">
        <f t="shared" si="137"/>
        <v>0</v>
      </c>
      <c r="AE223" s="650">
        <f t="shared" si="137"/>
        <v>0</v>
      </c>
      <c r="AF223" s="650">
        <f t="shared" si="137"/>
        <v>0</v>
      </c>
      <c r="AG223" s="650">
        <f t="shared" si="137"/>
        <v>3</v>
      </c>
      <c r="AH223" s="650">
        <f t="shared" si="137"/>
        <v>0</v>
      </c>
      <c r="AI223" s="650">
        <f t="shared" si="137"/>
        <v>6</v>
      </c>
      <c r="AJ223" s="650">
        <f t="shared" si="137"/>
        <v>10</v>
      </c>
      <c r="AK223" s="650">
        <f t="shared" si="137"/>
        <v>0</v>
      </c>
      <c r="AL223" s="650">
        <f t="shared" si="137"/>
        <v>19</v>
      </c>
      <c r="AM223" s="673">
        <f>SUM(AA223:AL223)</f>
        <v>38</v>
      </c>
    </row>
    <row r="224" spans="1:39" ht="11.25" customHeight="1" thickBot="1">
      <c r="A224" s="339"/>
      <c r="B224" s="847"/>
      <c r="C224" s="847"/>
      <c r="D224" s="847"/>
      <c r="E224" s="847"/>
      <c r="F224" s="847"/>
      <c r="G224" s="856"/>
      <c r="H224" s="856"/>
      <c r="I224" s="856"/>
      <c r="J224" s="856"/>
      <c r="K224" s="856"/>
      <c r="L224" s="856"/>
      <c r="M224" s="856"/>
      <c r="N224" s="857"/>
      <c r="O224" s="857"/>
      <c r="P224" s="857"/>
      <c r="Q224" s="856"/>
      <c r="R224" s="856"/>
      <c r="S224" s="856"/>
      <c r="T224" s="856"/>
      <c r="U224" s="856"/>
      <c r="V224" s="856"/>
      <c r="W224" s="856"/>
      <c r="X224" s="856"/>
      <c r="Y224" s="80"/>
      <c r="Z224" s="80"/>
      <c r="AA224" s="650"/>
      <c r="AB224" s="650"/>
      <c r="AC224" s="650"/>
      <c r="AD224" s="650"/>
      <c r="AE224" s="650"/>
      <c r="AF224" s="650"/>
      <c r="AG224" s="650"/>
      <c r="AH224" s="650"/>
      <c r="AI224" s="650"/>
      <c r="AJ224" s="650"/>
      <c r="AK224" s="650"/>
      <c r="AL224" s="650"/>
      <c r="AM224" s="673"/>
    </row>
    <row r="225" spans="1:39" ht="17.25" customHeight="1" thickBot="1">
      <c r="A225" s="1253" t="s">
        <v>373</v>
      </c>
      <c r="B225" s="1254"/>
      <c r="C225" s="1254"/>
      <c r="D225" s="1254"/>
      <c r="E225" s="1254"/>
      <c r="F225" s="1255"/>
      <c r="G225" s="234">
        <f aca="true" t="shared" si="138" ref="G225:M225">G223+G127</f>
        <v>74</v>
      </c>
      <c r="H225" s="234">
        <f t="shared" si="138"/>
        <v>2220</v>
      </c>
      <c r="I225" s="234">
        <f t="shared" si="138"/>
        <v>864</v>
      </c>
      <c r="J225" s="234">
        <f t="shared" si="138"/>
        <v>478</v>
      </c>
      <c r="K225" s="234">
        <f t="shared" si="138"/>
        <v>151</v>
      </c>
      <c r="L225" s="234">
        <f t="shared" si="138"/>
        <v>235</v>
      </c>
      <c r="M225" s="234">
        <f t="shared" si="138"/>
        <v>1356</v>
      </c>
      <c r="N225" s="234"/>
      <c r="O225" s="234"/>
      <c r="P225" s="660"/>
      <c r="Q225" s="660">
        <v>3</v>
      </c>
      <c r="R225" s="660">
        <v>2</v>
      </c>
      <c r="S225" s="660">
        <v>2</v>
      </c>
      <c r="T225" s="660">
        <v>13</v>
      </c>
      <c r="U225" s="660">
        <v>11</v>
      </c>
      <c r="V225" s="660">
        <v>13</v>
      </c>
      <c r="W225" s="660">
        <v>14</v>
      </c>
      <c r="X225" s="660">
        <v>15</v>
      </c>
      <c r="AA225" s="651">
        <f>SUMIF(AA217:AA219,FALSE,$G217:$G219)</f>
        <v>0</v>
      </c>
      <c r="AB225" s="651">
        <f aca="true" t="shared" si="139" ref="AB225:AK225">SUMIF(AB217:AB219,FALSE,$G217:$G219)</f>
        <v>0</v>
      </c>
      <c r="AC225" s="316">
        <f t="shared" si="139"/>
        <v>0</v>
      </c>
      <c r="AD225" s="651">
        <f t="shared" si="139"/>
        <v>0</v>
      </c>
      <c r="AE225" s="651">
        <f t="shared" si="139"/>
        <v>0</v>
      </c>
      <c r="AF225" s="671">
        <f>SUMIF(AF217:AF219,FALSE,$G217:$G219)+G217</f>
        <v>0</v>
      </c>
      <c r="AG225" s="651">
        <f t="shared" si="139"/>
        <v>0</v>
      </c>
      <c r="AH225" s="651">
        <f t="shared" si="139"/>
        <v>0</v>
      </c>
      <c r="AI225" s="671">
        <f>SUMIF(AI217:AI219,FALSE,$G217:$G219)+G218</f>
        <v>0</v>
      </c>
      <c r="AJ225" s="651">
        <f t="shared" si="139"/>
        <v>0</v>
      </c>
      <c r="AK225" s="651">
        <f t="shared" si="139"/>
        <v>0</v>
      </c>
      <c r="AL225" s="671">
        <f>SUMIF(AL217:AL219,FALSE,$G217:$G219)+G219+G222</f>
        <v>0</v>
      </c>
      <c r="AM225" s="647">
        <f>SUM(AA225:AL225)</f>
        <v>0</v>
      </c>
    </row>
    <row r="226" spans="1:40" ht="26.25" customHeight="1" thickBot="1">
      <c r="A226" s="1182"/>
      <c r="B226" s="1183"/>
      <c r="C226" s="1183"/>
      <c r="D226" s="1183"/>
      <c r="E226" s="1183"/>
      <c r="F226" s="1183"/>
      <c r="G226" s="1183"/>
      <c r="H226" s="1183"/>
      <c r="I226" s="1183"/>
      <c r="J226" s="1183"/>
      <c r="K226" s="1183"/>
      <c r="L226" s="1183"/>
      <c r="M226" s="1183"/>
      <c r="N226" s="1183"/>
      <c r="O226" s="1183"/>
      <c r="P226" s="1183"/>
      <c r="Q226" s="1183"/>
      <c r="R226" s="1183"/>
      <c r="S226" s="1183"/>
      <c r="T226" s="1183"/>
      <c r="U226" s="1183"/>
      <c r="V226" s="1183"/>
      <c r="W226" s="1183"/>
      <c r="X226" s="1183"/>
      <c r="Y226" s="80"/>
      <c r="Z226" s="80"/>
      <c r="AA226" s="54"/>
      <c r="AB226" s="159"/>
      <c r="AC226" s="54"/>
      <c r="AD226" s="54"/>
      <c r="AE226" s="159"/>
      <c r="AF226" s="54"/>
      <c r="AG226" s="54"/>
      <c r="AH226" s="159"/>
      <c r="AI226" s="54"/>
      <c r="AJ226" s="54"/>
      <c r="AK226" s="159"/>
      <c r="AL226" s="54"/>
      <c r="AM226" s="159"/>
      <c r="AN226" s="54"/>
    </row>
    <row r="227" spans="1:39" s="54" customFormat="1" ht="16.5" thickBot="1">
      <c r="A227" s="1279" t="s">
        <v>58</v>
      </c>
      <c r="B227" s="1280"/>
      <c r="C227" s="1280"/>
      <c r="D227" s="1280"/>
      <c r="E227" s="1280"/>
      <c r="F227" s="1281"/>
      <c r="G227" s="799">
        <f aca="true" t="shared" si="140" ref="G227:X227">G95+G127+G149</f>
        <v>240</v>
      </c>
      <c r="H227" s="799">
        <f t="shared" si="140"/>
        <v>7200</v>
      </c>
      <c r="I227" s="799">
        <f t="shared" si="140"/>
        <v>2936</v>
      </c>
      <c r="J227" s="799">
        <f t="shared" si="140"/>
        <v>1486</v>
      </c>
      <c r="K227" s="799">
        <f t="shared" si="140"/>
        <v>431</v>
      </c>
      <c r="L227" s="799">
        <f t="shared" si="140"/>
        <v>1001</v>
      </c>
      <c r="M227" s="799">
        <f t="shared" si="140"/>
        <v>4264</v>
      </c>
      <c r="N227" s="954">
        <f t="shared" si="140"/>
        <v>26</v>
      </c>
      <c r="O227" s="954">
        <f t="shared" si="140"/>
        <v>23</v>
      </c>
      <c r="P227" s="954">
        <f t="shared" si="140"/>
        <v>26</v>
      </c>
      <c r="Q227" s="954">
        <f t="shared" si="140"/>
        <v>24</v>
      </c>
      <c r="R227" s="954">
        <f t="shared" si="140"/>
        <v>26</v>
      </c>
      <c r="S227" s="799">
        <f t="shared" si="140"/>
        <v>25</v>
      </c>
      <c r="T227" s="799">
        <f t="shared" si="140"/>
        <v>25</v>
      </c>
      <c r="U227" s="799">
        <f t="shared" si="140"/>
        <v>26</v>
      </c>
      <c r="V227" s="799">
        <f t="shared" si="140"/>
        <v>18</v>
      </c>
      <c r="W227" s="799">
        <f t="shared" si="140"/>
        <v>25</v>
      </c>
      <c r="X227" s="799">
        <f t="shared" si="140"/>
        <v>17</v>
      </c>
      <c r="Z227" s="92"/>
      <c r="AA227" s="144" t="s">
        <v>43</v>
      </c>
      <c r="AB227" s="649">
        <f>AB53+AB87+AB96+AB150</f>
        <v>57.5</v>
      </c>
      <c r="AC227" s="144"/>
      <c r="AD227" s="144" t="s">
        <v>44</v>
      </c>
      <c r="AE227" s="649">
        <f>AE53+AE87+AE96+AE128+AE150</f>
        <v>51.5</v>
      </c>
      <c r="AF227" s="144"/>
      <c r="AG227" s="144" t="s">
        <v>45</v>
      </c>
      <c r="AH227" s="649">
        <f>AH53+AH87+AH96+AH128+AH150</f>
        <v>60</v>
      </c>
      <c r="AI227" s="144"/>
      <c r="AJ227" s="144" t="s">
        <v>46</v>
      </c>
      <c r="AK227" s="649">
        <f>AK53+AK87+AK96+AK128+AK150</f>
        <v>378</v>
      </c>
      <c r="AL227" s="144"/>
      <c r="AM227" s="647">
        <f>AB227+AE227+AH227+AK227</f>
        <v>547</v>
      </c>
    </row>
    <row r="228" spans="1:38" s="54" customFormat="1" ht="16.5" thickBot="1">
      <c r="A228" s="1292" t="s">
        <v>51</v>
      </c>
      <c r="B228" s="1293"/>
      <c r="C228" s="1293"/>
      <c r="D228" s="1293"/>
      <c r="E228" s="1293"/>
      <c r="F228" s="1293"/>
      <c r="G228" s="1293"/>
      <c r="H228" s="1293"/>
      <c r="I228" s="1293"/>
      <c r="J228" s="1293"/>
      <c r="K228" s="1293"/>
      <c r="L228" s="1293"/>
      <c r="M228" s="1294"/>
      <c r="N228" s="114">
        <f>N227</f>
        <v>26</v>
      </c>
      <c r="O228" s="957">
        <f aca="true" t="shared" si="141" ref="O228:X228">O227</f>
        <v>23</v>
      </c>
      <c r="P228" s="958">
        <f t="shared" si="141"/>
        <v>26</v>
      </c>
      <c r="Q228" s="114">
        <f t="shared" si="141"/>
        <v>24</v>
      </c>
      <c r="R228" s="957">
        <f t="shared" si="141"/>
        <v>26</v>
      </c>
      <c r="S228" s="802">
        <f t="shared" si="141"/>
        <v>25</v>
      </c>
      <c r="T228" s="800">
        <f t="shared" si="141"/>
        <v>25</v>
      </c>
      <c r="U228" s="801">
        <f t="shared" si="141"/>
        <v>26</v>
      </c>
      <c r="V228" s="802">
        <f t="shared" si="141"/>
        <v>18</v>
      </c>
      <c r="W228" s="800">
        <f t="shared" si="141"/>
        <v>25</v>
      </c>
      <c r="X228" s="869">
        <f t="shared" si="141"/>
        <v>17</v>
      </c>
      <c r="Y228" s="80"/>
      <c r="Z228" s="80"/>
      <c r="AA228" s="687"/>
      <c r="AB228" s="687"/>
      <c r="AC228" s="687"/>
      <c r="AD228" s="144"/>
      <c r="AE228" s="144"/>
      <c r="AF228" s="144"/>
      <c r="AG228" s="144"/>
      <c r="AH228" s="144"/>
      <c r="AI228" s="144"/>
      <c r="AJ228" s="144"/>
      <c r="AK228" s="144"/>
      <c r="AL228" s="144"/>
    </row>
    <row r="229" spans="1:38" s="54" customFormat="1" ht="16.5" thickBot="1">
      <c r="A229" s="1295" t="s">
        <v>52</v>
      </c>
      <c r="B229" s="1296"/>
      <c r="C229" s="1296"/>
      <c r="D229" s="1296"/>
      <c r="E229" s="1296"/>
      <c r="F229" s="1296"/>
      <c r="G229" s="1296"/>
      <c r="H229" s="1296"/>
      <c r="I229" s="1296"/>
      <c r="J229" s="1296"/>
      <c r="K229" s="1296"/>
      <c r="L229" s="1296"/>
      <c r="M229" s="1296"/>
      <c r="N229" s="112">
        <f aca="true" t="shared" si="142" ref="N229:X229">COUNTIF($C11:$C51,N$5)+COUNTIF($C55:$C85,N$5)+COUNTIF($C88:$C90,N$5)+COUNTIF($C93:$C93,N$5)+COUNTIF($C104:$C104,N$5)+COUNTIF($C113:$C113,N$5)+COUNTIF($C119:$C119,N$5)+COUNTIF($C131:$C148,N$5)</f>
        <v>3</v>
      </c>
      <c r="O229" s="134">
        <f t="shared" si="142"/>
        <v>0</v>
      </c>
      <c r="P229" s="959">
        <f t="shared" si="142"/>
        <v>4</v>
      </c>
      <c r="Q229" s="112">
        <f t="shared" si="142"/>
        <v>3</v>
      </c>
      <c r="R229" s="134">
        <f t="shared" si="142"/>
        <v>0</v>
      </c>
      <c r="S229" s="806">
        <f t="shared" si="142"/>
        <v>3</v>
      </c>
      <c r="T229" s="807">
        <f t="shared" si="142"/>
        <v>2</v>
      </c>
      <c r="U229" s="804">
        <f t="shared" si="142"/>
        <v>2</v>
      </c>
      <c r="V229" s="805">
        <f t="shared" si="142"/>
        <v>1</v>
      </c>
      <c r="W229" s="803">
        <f t="shared" si="142"/>
        <v>3</v>
      </c>
      <c r="X229" s="804">
        <f t="shared" si="142"/>
        <v>1</v>
      </c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</row>
    <row r="230" spans="1:38" s="54" customFormat="1" ht="16.5" thickBot="1">
      <c r="A230" s="1295" t="s">
        <v>53</v>
      </c>
      <c r="B230" s="1296"/>
      <c r="C230" s="1296"/>
      <c r="D230" s="1296"/>
      <c r="E230" s="1296"/>
      <c r="F230" s="1296"/>
      <c r="G230" s="1296"/>
      <c r="H230" s="1296"/>
      <c r="I230" s="1296"/>
      <c r="J230" s="1296"/>
      <c r="K230" s="1296"/>
      <c r="L230" s="1296"/>
      <c r="M230" s="1296"/>
      <c r="N230" s="960">
        <f>COUNTIF($D11:$D51,N$5)+COUNTIF($D55:$D85,N$5)+COUNTIF($D88:$D90,N$5)+COUNTIF($D93:$D93,N$5)+COUNTIF($D104:$D104,N$5)+COUNTIF($D113:$D113,N$5)+COUNTIF($D119:$D119,N$5)+COUNTIF($D131:$D148,N$5)</f>
        <v>5</v>
      </c>
      <c r="O230" s="115"/>
      <c r="P230" s="961">
        <f>COUNTIF($D11:$D51,P$5)+COUNTIF($D55:$D85,P$5)+COUNTIF($D88:$D90,P$5)+COUNTIF($D93:$D93,P$5)+COUNTIF($D104:$D104,P$5)+COUNTIF($D113:$D113,P$5)+COUNTIF($D119:$D119,P$5)+COUNTIF($D131:$D148,P$5)</f>
        <v>3</v>
      </c>
      <c r="Q230" s="960">
        <v>4</v>
      </c>
      <c r="R230" s="115">
        <f>COUNTIF($D11:$D51,R$5)+COUNTIF($D55:$D85,R$5)+COUNTIF($D88:$D90,R$5)+COUNTIF($D93:$D93,R$5)+COUNTIF($D104:$D104,R$5)+COUNTIF($D113:$D113,R$5)+COUNTIF($D119:$D119,R$5)+COUNTIF($D131:$D148,R$5)</f>
        <v>2</v>
      </c>
      <c r="S230" s="811">
        <f>COUNTIF($D11:$D51,S$5)+COUNTIF($D55:$D85,S$5)+COUNTIF($D88:$D90,S$5)+COUNTIF($D93:$D93,S$5)+COUNTIF($D104:$D104,S$5)+COUNTIF($D113:$D113,S$5)+COUNTIF($D119:$D119,S$5)+COUNTIF($D131:$D148,S$5)</f>
        <v>5</v>
      </c>
      <c r="T230" s="812">
        <v>3</v>
      </c>
      <c r="U230" s="809">
        <f>COUNTIF($D11:$D51,U$5)+COUNTIF($D55:$D85,U$5)+COUNTIF($D88:$D90,U$5)+COUNTIF($D93:$D93,U$5)+COUNTIF($D104:$D104,U$5)+COUNTIF($D113:$D113,U$5)+COUNTIF($D119:$D119,U$5)+COUNTIF($D131:$D148,U$5)</f>
        <v>2</v>
      </c>
      <c r="V230" s="810">
        <f>COUNTIF($D11:$D51,V$5)+COUNTIF($D55:$D85,V$5)+COUNTIF($D88:$D90,V$5)+COUNTIF($D93:$D93,V$5)+COUNTIF($D104:$D104,V$5)+COUNTIF($D113:$D113,V$5)+COUNTIF($D119:$D119,V$5)+COUNTIF($D131:$D148,V$5)</f>
        <v>4</v>
      </c>
      <c r="W230" s="808">
        <f>COUNTIF($D11:$D51,W$5)+COUNTIF($D55:$D85,W$5)+COUNTIF($D88:$D90,W$5)+COUNTIF($D93:$D93,W$5)+COUNTIF($D104:$D104,W$5)+COUNTIF($D113:$D113,W$5)+COUNTIF($D119:$D119,W$5)+COUNTIF($D131:$D148,W$5)</f>
        <v>4</v>
      </c>
      <c r="X230" s="809">
        <f>COUNTIF($D11:$D51,X$5)+COUNTIF($D55:$D85,X$5)+COUNTIF($D88:$D90,X$5)+COUNTIF($D93:$D93,X$5)+COUNTIF($D104:$D104,X$5)+COUNTIF($D113:$D113,X$5)+COUNTIF($D119:$D119,X$5)+COUNTIF($D131:$D148,X$5)</f>
        <v>4</v>
      </c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</row>
    <row r="231" spans="1:38" s="54" customFormat="1" ht="16.5" thickBot="1">
      <c r="A231" s="1295" t="s">
        <v>54</v>
      </c>
      <c r="B231" s="1296"/>
      <c r="C231" s="1296"/>
      <c r="D231" s="1296"/>
      <c r="E231" s="1296"/>
      <c r="F231" s="1296"/>
      <c r="G231" s="1296"/>
      <c r="H231" s="1296"/>
      <c r="I231" s="1296"/>
      <c r="J231" s="1296"/>
      <c r="K231" s="1296"/>
      <c r="L231" s="1296"/>
      <c r="M231" s="1296"/>
      <c r="N231" s="962">
        <f aca="true" t="shared" si="143" ref="N231:X231">COUNTIF($E11:$E51,N$5)+COUNTIF($E55:$E85,N$5)+COUNTIF($E88:$E90,N$5)+COUNTIF($E93:$E93,N$5)+COUNTIF($E104:$E104,N$5)+COUNTIF($E113:$E113,N$5)+COUNTIF($E119:$E119,N$5)+COUNTIF($E131:$E148,N$5)</f>
        <v>0</v>
      </c>
      <c r="O231" s="963">
        <f t="shared" si="143"/>
        <v>0</v>
      </c>
      <c r="P231" s="964">
        <f t="shared" si="143"/>
        <v>0</v>
      </c>
      <c r="Q231" s="962">
        <f t="shared" si="143"/>
        <v>0</v>
      </c>
      <c r="R231" s="963">
        <f t="shared" si="143"/>
        <v>0</v>
      </c>
      <c r="S231" s="815">
        <f t="shared" si="143"/>
        <v>0</v>
      </c>
      <c r="T231" s="816">
        <f t="shared" si="143"/>
        <v>0</v>
      </c>
      <c r="U231" s="814">
        <f t="shared" si="143"/>
        <v>0</v>
      </c>
      <c r="V231" s="817">
        <f t="shared" si="143"/>
        <v>1</v>
      </c>
      <c r="W231" s="813">
        <f t="shared" si="143"/>
        <v>0</v>
      </c>
      <c r="X231" s="814">
        <f t="shared" si="143"/>
        <v>0</v>
      </c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</row>
    <row r="232" spans="1:38" s="54" customFormat="1" ht="16.5" thickBot="1">
      <c r="A232" s="1295" t="s">
        <v>55</v>
      </c>
      <c r="B232" s="1296"/>
      <c r="C232" s="1296"/>
      <c r="D232" s="1296"/>
      <c r="E232" s="1296"/>
      <c r="F232" s="1296"/>
      <c r="G232" s="1296"/>
      <c r="H232" s="1296"/>
      <c r="I232" s="1296"/>
      <c r="J232" s="1296"/>
      <c r="K232" s="1296"/>
      <c r="L232" s="1296"/>
      <c r="M232" s="1296"/>
      <c r="N232" s="965">
        <f aca="true" t="shared" si="144" ref="N232:X232">COUNTIF($F11:$F51,N$5)+COUNTIF($F55:$F85,N$5)+COUNTIF($F88:$F90,N$5)+COUNTIF($F93:$F93,N$5)+COUNTIF($F104:$F104,N$5)+COUNTIF($F113:$F113,N$5)+COUNTIF($F119:$F119,N$5)+COUNTIF($F131:$F148,N$5)</f>
        <v>0</v>
      </c>
      <c r="O232" s="966">
        <f t="shared" si="144"/>
        <v>0</v>
      </c>
      <c r="P232" s="967">
        <f t="shared" si="144"/>
        <v>0</v>
      </c>
      <c r="Q232" s="965">
        <f t="shared" si="144"/>
        <v>0</v>
      </c>
      <c r="R232" s="966">
        <f t="shared" si="144"/>
        <v>0</v>
      </c>
      <c r="S232" s="821">
        <f t="shared" si="144"/>
        <v>0</v>
      </c>
      <c r="T232" s="822">
        <f t="shared" si="144"/>
        <v>0</v>
      </c>
      <c r="U232" s="819">
        <f t="shared" si="144"/>
        <v>0</v>
      </c>
      <c r="V232" s="820">
        <f t="shared" si="144"/>
        <v>0</v>
      </c>
      <c r="W232" s="818">
        <f t="shared" si="144"/>
        <v>0</v>
      </c>
      <c r="X232" s="819">
        <f t="shared" si="144"/>
        <v>1</v>
      </c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</row>
    <row r="233" spans="1:38" s="54" customFormat="1" ht="16.5" thickBot="1">
      <c r="A233" s="1305" t="s">
        <v>60</v>
      </c>
      <c r="B233" s="1306"/>
      <c r="C233" s="1306"/>
      <c r="D233" s="1306"/>
      <c r="E233" s="1306"/>
      <c r="F233" s="1306"/>
      <c r="G233" s="1306"/>
      <c r="H233" s="1306"/>
      <c r="I233" s="1306"/>
      <c r="J233" s="1306"/>
      <c r="K233" s="1306"/>
      <c r="L233" s="1306"/>
      <c r="M233" s="1307"/>
      <c r="N233" s="1308" t="s">
        <v>59</v>
      </c>
      <c r="O233" s="1309"/>
      <c r="P233" s="1310"/>
      <c r="Q233" s="1311">
        <f>G95/G227*100</f>
        <v>69.16666666666667</v>
      </c>
      <c r="R233" s="1312"/>
      <c r="S233" s="1313"/>
      <c r="T233" s="1311" t="s">
        <v>3</v>
      </c>
      <c r="U233" s="1312"/>
      <c r="V233" s="1313"/>
      <c r="W233" s="1314">
        <f>(G127+G149)/G227*100</f>
        <v>30.833333333333336</v>
      </c>
      <c r="X233" s="1312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</row>
    <row r="234" spans="1:40" ht="16.5" thickBot="1">
      <c r="A234" s="823"/>
      <c r="B234" s="824"/>
      <c r="C234" s="824"/>
      <c r="D234" s="824"/>
      <c r="E234" s="824"/>
      <c r="F234" s="824"/>
      <c r="G234" s="825"/>
      <c r="H234" s="826"/>
      <c r="I234" s="826"/>
      <c r="J234" s="826"/>
      <c r="K234" s="826"/>
      <c r="L234" s="826"/>
      <c r="M234" s="826"/>
      <c r="N234" s="1286">
        <f>G12+G13+G14+G18+G19+G20+G30+G31+G32+G33+G36+G37+G38+G40+G41+G42+G44+G48+G49+G51+G73</f>
        <v>60</v>
      </c>
      <c r="O234" s="1287"/>
      <c r="P234" s="1288"/>
      <c r="Q234" s="1315">
        <f>G21+G45+G50+G104+G88+G34+G60+G76+G133+G78+G46+G57+G58+G69+G70+G71+G82+G83+G132+G135</f>
        <v>60</v>
      </c>
      <c r="R234" s="1316"/>
      <c r="S234" s="1317"/>
      <c r="T234" s="1315">
        <f>G55+G65+G72+G89+G113+G119+G131+G136+G140+G142+G146+G61+G62+G63+G79+G80+G66</f>
        <v>60</v>
      </c>
      <c r="U234" s="1316"/>
      <c r="V234" s="1317"/>
      <c r="W234" s="1315">
        <f>G15+G74+G75+G84+G90+G93+G134+G138+G139+G141+G145+G147+G148+G67</f>
        <v>60</v>
      </c>
      <c r="X234" s="1316"/>
      <c r="Y234" s="80"/>
      <c r="Z234" s="80"/>
      <c r="AA234" s="687"/>
      <c r="AB234" s="687"/>
      <c r="AC234" s="687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54"/>
      <c r="AN234" s="54"/>
    </row>
    <row r="235" spans="1:38" s="54" customFormat="1" ht="16.5" hidden="1" thickBot="1">
      <c r="A235" s="1318" t="s">
        <v>208</v>
      </c>
      <c r="B235" s="1319"/>
      <c r="C235" s="1319"/>
      <c r="D235" s="1319"/>
      <c r="E235" s="1319"/>
      <c r="F235" s="1319"/>
      <c r="G235" s="1319"/>
      <c r="H235" s="1319"/>
      <c r="I235" s="1319"/>
      <c r="J235" s="1319"/>
      <c r="K235" s="1319"/>
      <c r="L235" s="1319"/>
      <c r="M235" s="1319"/>
      <c r="N235" s="1319"/>
      <c r="O235" s="1319"/>
      <c r="P235" s="1319"/>
      <c r="Q235" s="1319"/>
      <c r="R235" s="1319"/>
      <c r="S235" s="1319"/>
      <c r="T235" s="1319"/>
      <c r="U235" s="1319"/>
      <c r="V235" s="1319"/>
      <c r="W235" s="1319"/>
      <c r="X235" s="1319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</row>
    <row r="236" spans="1:38" s="54" customFormat="1" ht="16.5" hidden="1" thickBot="1">
      <c r="A236" s="1279" t="s">
        <v>58</v>
      </c>
      <c r="B236" s="1280"/>
      <c r="C236" s="1280"/>
      <c r="D236" s="1280"/>
      <c r="E236" s="1280"/>
      <c r="F236" s="1281"/>
      <c r="G236" s="827" t="e">
        <f>G95+#REF!</f>
        <v>#REF!</v>
      </c>
      <c r="H236" s="827" t="e">
        <f>H95+#REF!</f>
        <v>#REF!</v>
      </c>
      <c r="I236" s="828" t="e">
        <f>I95+#REF!</f>
        <v>#REF!</v>
      </c>
      <c r="J236" s="829"/>
      <c r="K236" s="829"/>
      <c r="L236" s="829"/>
      <c r="M236" s="830" t="e">
        <f>M95+#REF!</f>
        <v>#REF!</v>
      </c>
      <c r="N236" s="968" t="e">
        <f>N95+#REF!</f>
        <v>#REF!</v>
      </c>
      <c r="O236" s="969" t="e">
        <f>O95+#REF!</f>
        <v>#REF!</v>
      </c>
      <c r="P236" s="970" t="e">
        <f>P95+#REF!</f>
        <v>#REF!</v>
      </c>
      <c r="Q236" s="968" t="e">
        <f>Q95+#REF!</f>
        <v>#REF!</v>
      </c>
      <c r="R236" s="969" t="e">
        <f>R95+#REF!</f>
        <v>#REF!</v>
      </c>
      <c r="S236" s="830" t="e">
        <f>S95+#REF!</f>
        <v>#REF!</v>
      </c>
      <c r="T236" s="828" t="e">
        <f>T95+#REF!</f>
        <v>#REF!</v>
      </c>
      <c r="U236" s="829" t="e">
        <f>U95+#REF!</f>
        <v>#REF!</v>
      </c>
      <c r="V236" s="830" t="e">
        <f>V95+#REF!</f>
        <v>#REF!</v>
      </c>
      <c r="W236" s="828" t="e">
        <f>W95+#REF!</f>
        <v>#REF!</v>
      </c>
      <c r="X236" s="829" t="e">
        <f>X95+#REF!</f>
        <v>#REF!</v>
      </c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</row>
    <row r="237" spans="1:38" s="54" customFormat="1" ht="16.5" hidden="1" thickBot="1">
      <c r="A237" s="1292" t="s">
        <v>51</v>
      </c>
      <c r="B237" s="1293"/>
      <c r="C237" s="1293"/>
      <c r="D237" s="1293"/>
      <c r="E237" s="1293"/>
      <c r="F237" s="1293"/>
      <c r="G237" s="1293"/>
      <c r="H237" s="1293"/>
      <c r="I237" s="1293"/>
      <c r="J237" s="1293"/>
      <c r="K237" s="1293"/>
      <c r="L237" s="1293"/>
      <c r="M237" s="1294"/>
      <c r="N237" s="141" t="e">
        <f>N236</f>
        <v>#REF!</v>
      </c>
      <c r="O237" s="139" t="e">
        <f aca="true" t="shared" si="145" ref="O237:X237">O236</f>
        <v>#REF!</v>
      </c>
      <c r="P237" s="140" t="e">
        <f t="shared" si="145"/>
        <v>#REF!</v>
      </c>
      <c r="Q237" s="141" t="e">
        <f t="shared" si="145"/>
        <v>#REF!</v>
      </c>
      <c r="R237" s="139" t="e">
        <f t="shared" si="145"/>
        <v>#REF!</v>
      </c>
      <c r="S237" s="833" t="e">
        <f t="shared" si="145"/>
        <v>#REF!</v>
      </c>
      <c r="T237" s="831" t="e">
        <f t="shared" si="145"/>
        <v>#REF!</v>
      </c>
      <c r="U237" s="832" t="e">
        <f t="shared" si="145"/>
        <v>#REF!</v>
      </c>
      <c r="V237" s="833" t="e">
        <f t="shared" si="145"/>
        <v>#REF!</v>
      </c>
      <c r="W237" s="831" t="e">
        <f t="shared" si="145"/>
        <v>#REF!</v>
      </c>
      <c r="X237" s="832" t="e">
        <f t="shared" si="145"/>
        <v>#REF!</v>
      </c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</row>
    <row r="238" spans="1:38" s="54" customFormat="1" ht="16.5" hidden="1" thickBot="1">
      <c r="A238" s="1295" t="s">
        <v>52</v>
      </c>
      <c r="B238" s="1296"/>
      <c r="C238" s="1296"/>
      <c r="D238" s="1296"/>
      <c r="E238" s="1296"/>
      <c r="F238" s="1296"/>
      <c r="G238" s="1296"/>
      <c r="H238" s="1296"/>
      <c r="I238" s="1296"/>
      <c r="J238" s="1296"/>
      <c r="K238" s="1296"/>
      <c r="L238" s="1296"/>
      <c r="M238" s="1320"/>
      <c r="N238" s="112">
        <v>3</v>
      </c>
      <c r="O238" s="113">
        <v>1</v>
      </c>
      <c r="P238" s="137">
        <v>3</v>
      </c>
      <c r="Q238" s="138">
        <v>4</v>
      </c>
      <c r="R238" s="139">
        <v>2</v>
      </c>
      <c r="S238" s="833">
        <v>3</v>
      </c>
      <c r="T238" s="831">
        <v>3</v>
      </c>
      <c r="U238" s="832">
        <v>2</v>
      </c>
      <c r="V238" s="833">
        <v>2</v>
      </c>
      <c r="W238" s="831">
        <v>4</v>
      </c>
      <c r="X238" s="832">
        <v>1</v>
      </c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</row>
    <row r="239" spans="1:38" s="54" customFormat="1" ht="16.5" hidden="1" thickBot="1">
      <c r="A239" s="1295" t="s">
        <v>53</v>
      </c>
      <c r="B239" s="1296"/>
      <c r="C239" s="1296"/>
      <c r="D239" s="1296"/>
      <c r="E239" s="1296"/>
      <c r="F239" s="1296"/>
      <c r="G239" s="1296"/>
      <c r="H239" s="1296"/>
      <c r="I239" s="1296"/>
      <c r="J239" s="1296"/>
      <c r="K239" s="1296"/>
      <c r="L239" s="1296"/>
      <c r="M239" s="1320"/>
      <c r="N239" s="114">
        <v>5</v>
      </c>
      <c r="O239" s="115">
        <v>2</v>
      </c>
      <c r="P239" s="142">
        <v>4</v>
      </c>
      <c r="Q239" s="143">
        <v>4</v>
      </c>
      <c r="R239" s="139">
        <v>3</v>
      </c>
      <c r="S239" s="833">
        <v>6</v>
      </c>
      <c r="T239" s="831">
        <v>3</v>
      </c>
      <c r="U239" s="832">
        <v>2</v>
      </c>
      <c r="V239" s="833">
        <v>4</v>
      </c>
      <c r="W239" s="831">
        <v>3</v>
      </c>
      <c r="X239" s="832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</row>
    <row r="240" spans="1:38" s="54" customFormat="1" ht="16.5" hidden="1" thickBot="1">
      <c r="A240" s="1295" t="s">
        <v>54</v>
      </c>
      <c r="B240" s="1296"/>
      <c r="C240" s="1296"/>
      <c r="D240" s="1296"/>
      <c r="E240" s="1296"/>
      <c r="F240" s="1296"/>
      <c r="G240" s="1296"/>
      <c r="H240" s="1296"/>
      <c r="I240" s="1296"/>
      <c r="J240" s="1296"/>
      <c r="K240" s="1296"/>
      <c r="L240" s="1296"/>
      <c r="M240" s="1320"/>
      <c r="N240" s="141"/>
      <c r="O240" s="139"/>
      <c r="P240" s="140"/>
      <c r="Q240" s="141"/>
      <c r="R240" s="139"/>
      <c r="S240" s="833"/>
      <c r="T240" s="831"/>
      <c r="U240" s="832"/>
      <c r="V240" s="833">
        <v>1</v>
      </c>
      <c r="W240" s="831"/>
      <c r="X240" s="832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</row>
    <row r="241" spans="1:38" s="54" customFormat="1" ht="16.5" hidden="1" thickBot="1">
      <c r="A241" s="1295" t="s">
        <v>55</v>
      </c>
      <c r="B241" s="1296"/>
      <c r="C241" s="1296"/>
      <c r="D241" s="1296"/>
      <c r="E241" s="1296"/>
      <c r="F241" s="1296"/>
      <c r="G241" s="1296"/>
      <c r="H241" s="1296"/>
      <c r="I241" s="1296"/>
      <c r="J241" s="1296"/>
      <c r="K241" s="1296"/>
      <c r="L241" s="1296"/>
      <c r="M241" s="1320"/>
      <c r="N241" s="141"/>
      <c r="O241" s="139"/>
      <c r="P241" s="140"/>
      <c r="Q241" s="141"/>
      <c r="R241" s="139"/>
      <c r="S241" s="833"/>
      <c r="T241" s="831">
        <v>1</v>
      </c>
      <c r="U241" s="832"/>
      <c r="V241" s="833">
        <v>1</v>
      </c>
      <c r="W241" s="831">
        <v>1</v>
      </c>
      <c r="X241" s="832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</row>
    <row r="242" spans="1:38" s="54" customFormat="1" ht="16.5" hidden="1" thickBot="1">
      <c r="A242" s="1305" t="s">
        <v>60</v>
      </c>
      <c r="B242" s="1306"/>
      <c r="C242" s="1306"/>
      <c r="D242" s="1306"/>
      <c r="E242" s="1306"/>
      <c r="F242" s="1306"/>
      <c r="G242" s="1306"/>
      <c r="H242" s="1306"/>
      <c r="I242" s="1306"/>
      <c r="J242" s="1306"/>
      <c r="K242" s="1306"/>
      <c r="L242" s="1306"/>
      <c r="M242" s="1307"/>
      <c r="N242" s="1308" t="s">
        <v>59</v>
      </c>
      <c r="O242" s="1309"/>
      <c r="P242" s="1310"/>
      <c r="Q242" s="1315" t="e">
        <f>G95/G236*100</f>
        <v>#REF!</v>
      </c>
      <c r="R242" s="1321"/>
      <c r="S242" s="1322"/>
      <c r="T242" s="1311" t="s">
        <v>3</v>
      </c>
      <c r="U242" s="1312"/>
      <c r="V242" s="1313"/>
      <c r="W242" s="1315" t="e">
        <f>#REF!/G236*100</f>
        <v>#REF!</v>
      </c>
      <c r="X242" s="1321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</row>
    <row r="243" spans="1:38" s="54" customFormat="1" ht="16.5" hidden="1" thickBot="1">
      <c r="A243" s="1318" t="s">
        <v>209</v>
      </c>
      <c r="B243" s="1319"/>
      <c r="C243" s="1319"/>
      <c r="D243" s="1319"/>
      <c r="E243" s="1319"/>
      <c r="F243" s="1319"/>
      <c r="G243" s="1319"/>
      <c r="H243" s="1319"/>
      <c r="I243" s="1319"/>
      <c r="J243" s="1319"/>
      <c r="K243" s="1319"/>
      <c r="L243" s="1319"/>
      <c r="M243" s="1319"/>
      <c r="N243" s="1319"/>
      <c r="O243" s="1319"/>
      <c r="P243" s="1319"/>
      <c r="Q243" s="1319"/>
      <c r="R243" s="1319"/>
      <c r="S243" s="1319"/>
      <c r="T243" s="1319"/>
      <c r="U243" s="1319"/>
      <c r="V243" s="1319"/>
      <c r="W243" s="1319"/>
      <c r="X243" s="1319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</row>
    <row r="244" spans="1:38" s="54" customFormat="1" ht="16.5" hidden="1" thickBot="1">
      <c r="A244" s="1279" t="s">
        <v>58</v>
      </c>
      <c r="B244" s="1280"/>
      <c r="C244" s="1280"/>
      <c r="D244" s="1280"/>
      <c r="E244" s="1280"/>
      <c r="F244" s="1281"/>
      <c r="G244" s="827" t="e">
        <f>G95+#REF!</f>
        <v>#REF!</v>
      </c>
      <c r="H244" s="827" t="e">
        <f>H95+#REF!</f>
        <v>#REF!</v>
      </c>
      <c r="I244" s="828" t="e">
        <f>I95+#REF!</f>
        <v>#REF!</v>
      </c>
      <c r="J244" s="829"/>
      <c r="K244" s="829"/>
      <c r="L244" s="829"/>
      <c r="M244" s="830" t="e">
        <f>M95+#REF!</f>
        <v>#REF!</v>
      </c>
      <c r="N244" s="968" t="e">
        <f>N95+#REF!</f>
        <v>#REF!</v>
      </c>
      <c r="O244" s="969" t="e">
        <f>O95+#REF!</f>
        <v>#REF!</v>
      </c>
      <c r="P244" s="109" t="e">
        <f>P95+#REF!</f>
        <v>#REF!</v>
      </c>
      <c r="Q244" s="968" t="e">
        <f>Q95+#REF!</f>
        <v>#REF!</v>
      </c>
      <c r="R244" s="969" t="e">
        <f>R95+#REF!</f>
        <v>#REF!</v>
      </c>
      <c r="S244" s="830" t="e">
        <f>S95+#REF!</f>
        <v>#REF!</v>
      </c>
      <c r="T244" s="828" t="e">
        <f>T95+#REF!</f>
        <v>#REF!</v>
      </c>
      <c r="U244" s="829" t="e">
        <f>U95+#REF!</f>
        <v>#REF!</v>
      </c>
      <c r="V244" s="830" t="e">
        <f>V95+#REF!</f>
        <v>#REF!</v>
      </c>
      <c r="W244" s="828" t="e">
        <f>W95+#REF!</f>
        <v>#REF!</v>
      </c>
      <c r="X244" s="829" t="e">
        <f>X95+#REF!</f>
        <v>#REF!</v>
      </c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</row>
    <row r="245" spans="1:38" s="54" customFormat="1" ht="16.5" hidden="1" thickBot="1">
      <c r="A245" s="1292" t="s">
        <v>51</v>
      </c>
      <c r="B245" s="1293"/>
      <c r="C245" s="1293"/>
      <c r="D245" s="1293"/>
      <c r="E245" s="1293"/>
      <c r="F245" s="1293"/>
      <c r="G245" s="1293"/>
      <c r="H245" s="1293"/>
      <c r="I245" s="1293"/>
      <c r="J245" s="1293"/>
      <c r="K245" s="1293"/>
      <c r="L245" s="1293"/>
      <c r="M245" s="1294"/>
      <c r="N245" s="141" t="e">
        <f>N244</f>
        <v>#REF!</v>
      </c>
      <c r="O245" s="139" t="e">
        <f aca="true" t="shared" si="146" ref="O245:X245">O244</f>
        <v>#REF!</v>
      </c>
      <c r="P245" s="140" t="e">
        <f t="shared" si="146"/>
        <v>#REF!</v>
      </c>
      <c r="Q245" s="141" t="e">
        <f t="shared" si="146"/>
        <v>#REF!</v>
      </c>
      <c r="R245" s="139" t="e">
        <f t="shared" si="146"/>
        <v>#REF!</v>
      </c>
      <c r="S245" s="833" t="e">
        <f t="shared" si="146"/>
        <v>#REF!</v>
      </c>
      <c r="T245" s="831" t="e">
        <f t="shared" si="146"/>
        <v>#REF!</v>
      </c>
      <c r="U245" s="832" t="e">
        <f t="shared" si="146"/>
        <v>#REF!</v>
      </c>
      <c r="V245" s="833" t="e">
        <f t="shared" si="146"/>
        <v>#REF!</v>
      </c>
      <c r="W245" s="831" t="e">
        <f t="shared" si="146"/>
        <v>#REF!</v>
      </c>
      <c r="X245" s="832" t="e">
        <f t="shared" si="146"/>
        <v>#REF!</v>
      </c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</row>
    <row r="246" spans="1:38" s="54" customFormat="1" ht="16.5" hidden="1" thickBot="1">
      <c r="A246" s="1295" t="s">
        <v>52</v>
      </c>
      <c r="B246" s="1296"/>
      <c r="C246" s="1296"/>
      <c r="D246" s="1296"/>
      <c r="E246" s="1296"/>
      <c r="F246" s="1296"/>
      <c r="G246" s="1296"/>
      <c r="H246" s="1296"/>
      <c r="I246" s="1296"/>
      <c r="J246" s="1296"/>
      <c r="K246" s="1296"/>
      <c r="L246" s="1296"/>
      <c r="M246" s="1320"/>
      <c r="N246" s="112">
        <v>3</v>
      </c>
      <c r="O246" s="113">
        <v>1</v>
      </c>
      <c r="P246" s="137">
        <v>3</v>
      </c>
      <c r="Q246" s="138">
        <v>4</v>
      </c>
      <c r="R246" s="139">
        <v>2</v>
      </c>
      <c r="S246" s="833">
        <v>3</v>
      </c>
      <c r="T246" s="831">
        <v>2</v>
      </c>
      <c r="U246" s="832">
        <v>2</v>
      </c>
      <c r="V246" s="833">
        <v>2</v>
      </c>
      <c r="W246" s="831">
        <v>4</v>
      </c>
      <c r="X246" s="832">
        <v>1</v>
      </c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</row>
    <row r="247" spans="1:38" s="54" customFormat="1" ht="16.5" hidden="1" thickBot="1">
      <c r="A247" s="1295" t="s">
        <v>53</v>
      </c>
      <c r="B247" s="1296"/>
      <c r="C247" s="1296"/>
      <c r="D247" s="1296"/>
      <c r="E247" s="1296"/>
      <c r="F247" s="1296"/>
      <c r="G247" s="1296"/>
      <c r="H247" s="1296"/>
      <c r="I247" s="1296"/>
      <c r="J247" s="1296"/>
      <c r="K247" s="1296"/>
      <c r="L247" s="1296"/>
      <c r="M247" s="1320"/>
      <c r="N247" s="114">
        <v>5</v>
      </c>
      <c r="O247" s="115">
        <v>2</v>
      </c>
      <c r="P247" s="142">
        <v>4</v>
      </c>
      <c r="Q247" s="143">
        <v>4</v>
      </c>
      <c r="R247" s="139">
        <v>2</v>
      </c>
      <c r="S247" s="833">
        <v>6</v>
      </c>
      <c r="T247" s="831">
        <v>5</v>
      </c>
      <c r="U247" s="832">
        <v>1</v>
      </c>
      <c r="V247" s="833">
        <v>6</v>
      </c>
      <c r="W247" s="831">
        <v>1</v>
      </c>
      <c r="X247" s="832">
        <v>1</v>
      </c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</row>
    <row r="248" spans="1:38" s="54" customFormat="1" ht="16.5" hidden="1" thickBot="1">
      <c r="A248" s="1295" t="s">
        <v>54</v>
      </c>
      <c r="B248" s="1296"/>
      <c r="C248" s="1296"/>
      <c r="D248" s="1296"/>
      <c r="E248" s="1296"/>
      <c r="F248" s="1296"/>
      <c r="G248" s="1296"/>
      <c r="H248" s="1296"/>
      <c r="I248" s="1296"/>
      <c r="J248" s="1296"/>
      <c r="K248" s="1296"/>
      <c r="L248" s="1296"/>
      <c r="M248" s="1320"/>
      <c r="N248" s="141"/>
      <c r="O248" s="139"/>
      <c r="P248" s="140"/>
      <c r="Q248" s="141"/>
      <c r="R248" s="139"/>
      <c r="S248" s="833"/>
      <c r="T248" s="831"/>
      <c r="U248" s="832"/>
      <c r="V248" s="833">
        <v>1</v>
      </c>
      <c r="W248" s="831">
        <v>1</v>
      </c>
      <c r="X248" s="832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</row>
    <row r="249" spans="1:38" s="54" customFormat="1" ht="16.5" hidden="1" thickBot="1">
      <c r="A249" s="1295" t="s">
        <v>55</v>
      </c>
      <c r="B249" s="1296"/>
      <c r="C249" s="1296"/>
      <c r="D249" s="1296"/>
      <c r="E249" s="1296"/>
      <c r="F249" s="1296"/>
      <c r="G249" s="1296"/>
      <c r="H249" s="1296"/>
      <c r="I249" s="1296"/>
      <c r="J249" s="1296"/>
      <c r="K249" s="1296"/>
      <c r="L249" s="1296"/>
      <c r="M249" s="1320"/>
      <c r="N249" s="141"/>
      <c r="O249" s="139"/>
      <c r="P249" s="140"/>
      <c r="Q249" s="141"/>
      <c r="R249" s="139"/>
      <c r="S249" s="833"/>
      <c r="T249" s="831"/>
      <c r="U249" s="832"/>
      <c r="V249" s="833"/>
      <c r="W249" s="831">
        <v>1</v>
      </c>
      <c r="X249" s="832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</row>
    <row r="250" spans="1:38" s="54" customFormat="1" ht="16.5" hidden="1" thickBot="1">
      <c r="A250" s="1305" t="s">
        <v>60</v>
      </c>
      <c r="B250" s="1306"/>
      <c r="C250" s="1306"/>
      <c r="D250" s="1306"/>
      <c r="E250" s="1306"/>
      <c r="F250" s="1306"/>
      <c r="G250" s="1306"/>
      <c r="H250" s="1306"/>
      <c r="I250" s="1306"/>
      <c r="J250" s="1306"/>
      <c r="K250" s="1306"/>
      <c r="L250" s="1306"/>
      <c r="M250" s="1307"/>
      <c r="N250" s="1308" t="s">
        <v>59</v>
      </c>
      <c r="O250" s="1309"/>
      <c r="P250" s="1310"/>
      <c r="Q250" s="1315" t="e">
        <f>G95/G244*100</f>
        <v>#REF!</v>
      </c>
      <c r="R250" s="1321"/>
      <c r="S250" s="1322"/>
      <c r="T250" s="1311" t="s">
        <v>3</v>
      </c>
      <c r="U250" s="1312"/>
      <c r="V250" s="1313"/>
      <c r="W250" s="1315" t="e">
        <f>#REF!/G244*100</f>
        <v>#REF!</v>
      </c>
      <c r="X250" s="1321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</row>
    <row r="251" spans="1:38" s="54" customFormat="1" ht="16.5" hidden="1" thickBot="1">
      <c r="A251" s="1318" t="s">
        <v>210</v>
      </c>
      <c r="B251" s="1319"/>
      <c r="C251" s="1319"/>
      <c r="D251" s="1319"/>
      <c r="E251" s="1319"/>
      <c r="F251" s="1319"/>
      <c r="G251" s="1319"/>
      <c r="H251" s="1319"/>
      <c r="I251" s="1319"/>
      <c r="J251" s="1319"/>
      <c r="K251" s="1319"/>
      <c r="L251" s="1319"/>
      <c r="M251" s="1319"/>
      <c r="N251" s="1319"/>
      <c r="O251" s="1319"/>
      <c r="P251" s="1319"/>
      <c r="Q251" s="1319"/>
      <c r="R251" s="1319"/>
      <c r="S251" s="1319"/>
      <c r="T251" s="1319"/>
      <c r="U251" s="1319"/>
      <c r="V251" s="1319"/>
      <c r="W251" s="1319"/>
      <c r="X251" s="1319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</row>
    <row r="252" spans="1:38" s="54" customFormat="1" ht="16.5" hidden="1" thickBot="1">
      <c r="A252" s="1279" t="s">
        <v>58</v>
      </c>
      <c r="B252" s="1280"/>
      <c r="C252" s="1280"/>
      <c r="D252" s="1280"/>
      <c r="E252" s="1280"/>
      <c r="F252" s="1281"/>
      <c r="G252" s="827" t="e">
        <f>G95+#REF!</f>
        <v>#REF!</v>
      </c>
      <c r="H252" s="827" t="e">
        <f>H95+#REF!</f>
        <v>#REF!</v>
      </c>
      <c r="I252" s="828" t="e">
        <f>I95+#REF!</f>
        <v>#REF!</v>
      </c>
      <c r="J252" s="829"/>
      <c r="K252" s="829"/>
      <c r="L252" s="829"/>
      <c r="M252" s="830" t="e">
        <f>M95+#REF!</f>
        <v>#REF!</v>
      </c>
      <c r="N252" s="968" t="e">
        <f>N95+#REF!</f>
        <v>#REF!</v>
      </c>
      <c r="O252" s="969" t="e">
        <f>O95+#REF!</f>
        <v>#REF!</v>
      </c>
      <c r="P252" s="109" t="e">
        <f>P95+#REF!</f>
        <v>#REF!</v>
      </c>
      <c r="Q252" s="968" t="e">
        <f>Q95+#REF!</f>
        <v>#REF!</v>
      </c>
      <c r="R252" s="969" t="e">
        <f>R95+#REF!</f>
        <v>#REF!</v>
      </c>
      <c r="S252" s="830" t="e">
        <f>S95+#REF!</f>
        <v>#REF!</v>
      </c>
      <c r="T252" s="828" t="e">
        <f>T95+#REF!</f>
        <v>#REF!</v>
      </c>
      <c r="U252" s="829" t="e">
        <f>U95+#REF!</f>
        <v>#REF!</v>
      </c>
      <c r="V252" s="830" t="e">
        <f>V95+#REF!</f>
        <v>#REF!</v>
      </c>
      <c r="W252" s="828" t="e">
        <f>W95+#REF!</f>
        <v>#REF!</v>
      </c>
      <c r="X252" s="829" t="e">
        <f>X95+#REF!</f>
        <v>#REF!</v>
      </c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</row>
    <row r="253" spans="1:38" s="54" customFormat="1" ht="16.5" hidden="1" thickBot="1">
      <c r="A253" s="1292" t="s">
        <v>51</v>
      </c>
      <c r="B253" s="1293"/>
      <c r="C253" s="1293"/>
      <c r="D253" s="1293"/>
      <c r="E253" s="1293"/>
      <c r="F253" s="1293"/>
      <c r="G253" s="1293"/>
      <c r="H253" s="1293"/>
      <c r="I253" s="1293"/>
      <c r="J253" s="1293"/>
      <c r="K253" s="1293"/>
      <c r="L253" s="1293"/>
      <c r="M253" s="1294"/>
      <c r="N253" s="141" t="e">
        <f>N252</f>
        <v>#REF!</v>
      </c>
      <c r="O253" s="139" t="e">
        <f aca="true" t="shared" si="147" ref="O253:X253">O252</f>
        <v>#REF!</v>
      </c>
      <c r="P253" s="140" t="e">
        <f t="shared" si="147"/>
        <v>#REF!</v>
      </c>
      <c r="Q253" s="141" t="e">
        <f>Q252</f>
        <v>#REF!</v>
      </c>
      <c r="R253" s="139" t="e">
        <f>R252</f>
        <v>#REF!</v>
      </c>
      <c r="S253" s="833" t="e">
        <f t="shared" si="147"/>
        <v>#REF!</v>
      </c>
      <c r="T253" s="831" t="e">
        <f t="shared" si="147"/>
        <v>#REF!</v>
      </c>
      <c r="U253" s="832" t="e">
        <f t="shared" si="147"/>
        <v>#REF!</v>
      </c>
      <c r="V253" s="833" t="e">
        <f t="shared" si="147"/>
        <v>#REF!</v>
      </c>
      <c r="W253" s="831" t="e">
        <f t="shared" si="147"/>
        <v>#REF!</v>
      </c>
      <c r="X253" s="832" t="e">
        <f t="shared" si="147"/>
        <v>#REF!</v>
      </c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</row>
    <row r="254" spans="1:38" s="54" customFormat="1" ht="16.5" hidden="1" thickBot="1">
      <c r="A254" s="1295" t="s">
        <v>52</v>
      </c>
      <c r="B254" s="1296"/>
      <c r="C254" s="1296"/>
      <c r="D254" s="1296"/>
      <c r="E254" s="1296"/>
      <c r="F254" s="1296"/>
      <c r="G254" s="1296"/>
      <c r="H254" s="1296"/>
      <c r="I254" s="1296"/>
      <c r="J254" s="1296"/>
      <c r="K254" s="1296"/>
      <c r="L254" s="1296"/>
      <c r="M254" s="1320"/>
      <c r="N254" s="112">
        <v>3</v>
      </c>
      <c r="O254" s="113">
        <v>1</v>
      </c>
      <c r="P254" s="137">
        <v>3</v>
      </c>
      <c r="Q254" s="138">
        <v>4</v>
      </c>
      <c r="R254" s="139">
        <v>2</v>
      </c>
      <c r="S254" s="833">
        <v>3</v>
      </c>
      <c r="T254" s="831">
        <v>2</v>
      </c>
      <c r="U254" s="832">
        <v>2</v>
      </c>
      <c r="V254" s="833">
        <v>1</v>
      </c>
      <c r="W254" s="831">
        <v>3</v>
      </c>
      <c r="X254" s="832">
        <v>2</v>
      </c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</row>
    <row r="255" spans="1:38" s="54" customFormat="1" ht="16.5" hidden="1" thickBot="1">
      <c r="A255" s="1295" t="s">
        <v>53</v>
      </c>
      <c r="B255" s="1296"/>
      <c r="C255" s="1296"/>
      <c r="D255" s="1296"/>
      <c r="E255" s="1296"/>
      <c r="F255" s="1296"/>
      <c r="G255" s="1296"/>
      <c r="H255" s="1296"/>
      <c r="I255" s="1296"/>
      <c r="J255" s="1296"/>
      <c r="K255" s="1296"/>
      <c r="L255" s="1296"/>
      <c r="M255" s="1320"/>
      <c r="N255" s="114">
        <v>5</v>
      </c>
      <c r="O255" s="115">
        <v>2</v>
      </c>
      <c r="P255" s="142">
        <v>4</v>
      </c>
      <c r="Q255" s="143">
        <v>4</v>
      </c>
      <c r="R255" s="139">
        <v>2</v>
      </c>
      <c r="S255" s="833">
        <v>6</v>
      </c>
      <c r="T255" s="831">
        <v>5</v>
      </c>
      <c r="U255" s="832">
        <v>1</v>
      </c>
      <c r="V255" s="833">
        <v>6</v>
      </c>
      <c r="W255" s="831">
        <v>2</v>
      </c>
      <c r="X255" s="832">
        <v>2</v>
      </c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</row>
    <row r="256" spans="1:38" s="54" customFormat="1" ht="16.5" hidden="1" thickBot="1">
      <c r="A256" s="1295" t="s">
        <v>54</v>
      </c>
      <c r="B256" s="1296"/>
      <c r="C256" s="1296"/>
      <c r="D256" s="1296"/>
      <c r="E256" s="1296"/>
      <c r="F256" s="1296"/>
      <c r="G256" s="1296"/>
      <c r="H256" s="1296"/>
      <c r="I256" s="1296"/>
      <c r="J256" s="1296"/>
      <c r="K256" s="1296"/>
      <c r="L256" s="1296"/>
      <c r="M256" s="1320"/>
      <c r="N256" s="141"/>
      <c r="O256" s="139"/>
      <c r="P256" s="140"/>
      <c r="Q256" s="141"/>
      <c r="R256" s="139"/>
      <c r="S256" s="833"/>
      <c r="T256" s="831"/>
      <c r="U256" s="832"/>
      <c r="V256" s="833">
        <v>1</v>
      </c>
      <c r="W256" s="831">
        <v>1</v>
      </c>
      <c r="X256" s="832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</row>
    <row r="257" spans="1:38" s="54" customFormat="1" ht="16.5" hidden="1" thickBot="1">
      <c r="A257" s="1295" t="s">
        <v>55</v>
      </c>
      <c r="B257" s="1296"/>
      <c r="C257" s="1296"/>
      <c r="D257" s="1296"/>
      <c r="E257" s="1296"/>
      <c r="F257" s="1296"/>
      <c r="G257" s="1296"/>
      <c r="H257" s="1296"/>
      <c r="I257" s="1296"/>
      <c r="J257" s="1296"/>
      <c r="K257" s="1296"/>
      <c r="L257" s="1296"/>
      <c r="M257" s="1320"/>
      <c r="N257" s="141"/>
      <c r="O257" s="139"/>
      <c r="P257" s="140"/>
      <c r="Q257" s="141"/>
      <c r="R257" s="139"/>
      <c r="S257" s="833"/>
      <c r="T257" s="831">
        <v>1</v>
      </c>
      <c r="U257" s="832">
        <v>1</v>
      </c>
      <c r="V257" s="833"/>
      <c r="W257" s="831"/>
      <c r="X257" s="832">
        <v>1</v>
      </c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</row>
    <row r="258" spans="1:38" s="54" customFormat="1" ht="16.5" hidden="1" thickBot="1">
      <c r="A258" s="1332" t="s">
        <v>60</v>
      </c>
      <c r="B258" s="1333"/>
      <c r="C258" s="1333"/>
      <c r="D258" s="1333"/>
      <c r="E258" s="1333"/>
      <c r="F258" s="1333"/>
      <c r="G258" s="1333"/>
      <c r="H258" s="1333"/>
      <c r="I258" s="1333"/>
      <c r="J258" s="1333"/>
      <c r="K258" s="1333"/>
      <c r="L258" s="1333"/>
      <c r="M258" s="1334"/>
      <c r="N258" s="1323" t="s">
        <v>59</v>
      </c>
      <c r="O258" s="1324"/>
      <c r="P258" s="1325"/>
      <c r="Q258" s="1326" t="e">
        <f>G95/G252*100</f>
        <v>#REF!</v>
      </c>
      <c r="R258" s="1327"/>
      <c r="S258" s="1328"/>
      <c r="T258" s="1329" t="s">
        <v>3</v>
      </c>
      <c r="U258" s="1330"/>
      <c r="V258" s="1331"/>
      <c r="W258" s="1326" t="e">
        <f>#REF!/G252*100</f>
        <v>#REF!</v>
      </c>
      <c r="X258" s="1327"/>
      <c r="AA258" s="669"/>
      <c r="AB258" s="669"/>
      <c r="AC258" s="669"/>
      <c r="AD258" s="669"/>
      <c r="AE258" s="669"/>
      <c r="AF258" s="669"/>
      <c r="AG258" s="669"/>
      <c r="AH258" s="669"/>
      <c r="AI258" s="669"/>
      <c r="AJ258" s="669"/>
      <c r="AK258" s="669"/>
      <c r="AL258" s="669"/>
    </row>
    <row r="259" spans="1:38" s="54" customFormat="1" ht="4.5" customHeight="1" thickBot="1">
      <c r="A259" s="1335"/>
      <c r="B259" s="1336"/>
      <c r="C259" s="1336"/>
      <c r="D259" s="1336"/>
      <c r="E259" s="1336"/>
      <c r="F259" s="1336"/>
      <c r="G259" s="1336"/>
      <c r="H259" s="1336"/>
      <c r="I259" s="1336"/>
      <c r="J259" s="1336"/>
      <c r="K259" s="1336"/>
      <c r="L259" s="1336"/>
      <c r="M259" s="1336"/>
      <c r="N259" s="1336"/>
      <c r="O259" s="1336"/>
      <c r="P259" s="1336"/>
      <c r="Q259" s="1336"/>
      <c r="R259" s="1336"/>
      <c r="S259" s="1336"/>
      <c r="T259" s="1336"/>
      <c r="U259" s="1336"/>
      <c r="V259" s="1336"/>
      <c r="W259" s="1336"/>
      <c r="X259" s="1336"/>
      <c r="AA259" s="669"/>
      <c r="AB259" s="669"/>
      <c r="AC259" s="669"/>
      <c r="AD259" s="669"/>
      <c r="AE259" s="669"/>
      <c r="AF259" s="669"/>
      <c r="AG259" s="669"/>
      <c r="AH259" s="669"/>
      <c r="AI259" s="669"/>
      <c r="AJ259" s="669"/>
      <c r="AK259" s="669"/>
      <c r="AL259" s="669"/>
    </row>
    <row r="260" spans="1:39" s="54" customFormat="1" ht="16.5" hidden="1" thickBot="1">
      <c r="A260" s="1279" t="s">
        <v>345</v>
      </c>
      <c r="B260" s="1280"/>
      <c r="C260" s="1280"/>
      <c r="D260" s="1280"/>
      <c r="E260" s="1280"/>
      <c r="F260" s="1281"/>
      <c r="G260" s="834" t="e">
        <f aca="true" t="shared" si="148" ref="G260:X260">G95+G127+G179</f>
        <v>#REF!</v>
      </c>
      <c r="H260" s="835" t="e">
        <f t="shared" si="148"/>
        <v>#REF!</v>
      </c>
      <c r="I260" s="835" t="e">
        <f t="shared" si="148"/>
        <v>#REF!</v>
      </c>
      <c r="J260" s="835" t="e">
        <f t="shared" si="148"/>
        <v>#REF!</v>
      </c>
      <c r="K260" s="835" t="e">
        <f t="shared" si="148"/>
        <v>#REF!</v>
      </c>
      <c r="L260" s="835" t="e">
        <f t="shared" si="148"/>
        <v>#REF!</v>
      </c>
      <c r="M260" s="835" t="e">
        <f t="shared" si="148"/>
        <v>#REF!</v>
      </c>
      <c r="N260" s="971" t="e">
        <f t="shared" si="148"/>
        <v>#REF!</v>
      </c>
      <c r="O260" s="971" t="e">
        <f t="shared" si="148"/>
        <v>#REF!</v>
      </c>
      <c r="P260" s="971" t="e">
        <f t="shared" si="148"/>
        <v>#REF!</v>
      </c>
      <c r="Q260" s="971" t="e">
        <f t="shared" si="148"/>
        <v>#REF!</v>
      </c>
      <c r="R260" s="971" t="e">
        <f t="shared" si="148"/>
        <v>#REF!</v>
      </c>
      <c r="S260" s="834" t="e">
        <f t="shared" si="148"/>
        <v>#REF!</v>
      </c>
      <c r="T260" s="834" t="e">
        <f t="shared" si="148"/>
        <v>#REF!</v>
      </c>
      <c r="U260" s="834" t="e">
        <f t="shared" si="148"/>
        <v>#REF!</v>
      </c>
      <c r="V260" s="834" t="e">
        <f t="shared" si="148"/>
        <v>#REF!</v>
      </c>
      <c r="W260" s="834" t="e">
        <f t="shared" si="148"/>
        <v>#REF!</v>
      </c>
      <c r="X260" s="834" t="e">
        <f t="shared" si="148"/>
        <v>#REF!</v>
      </c>
      <c r="Z260" s="92"/>
      <c r="AA260" s="144" t="s">
        <v>43</v>
      </c>
      <c r="AB260" s="649" t="e">
        <f>AB53+AB87+AB96+AB180</f>
        <v>#REF!</v>
      </c>
      <c r="AC260" s="144"/>
      <c r="AD260" s="144" t="s">
        <v>44</v>
      </c>
      <c r="AE260" s="649" t="e">
        <f>AE53+AE87+AE96+AE128+AE180</f>
        <v>#REF!</v>
      </c>
      <c r="AF260" s="144"/>
      <c r="AG260" s="144" t="s">
        <v>45</v>
      </c>
      <c r="AH260" s="649" t="e">
        <f>AH53+AH87+AH96+AH128+AH180</f>
        <v>#REF!</v>
      </c>
      <c r="AI260" s="144"/>
      <c r="AJ260" s="144" t="s">
        <v>46</v>
      </c>
      <c r="AK260" s="649" t="e">
        <f>AK53+AK87+AK96+AK128+AK180</f>
        <v>#REF!</v>
      </c>
      <c r="AL260" s="144"/>
      <c r="AM260" s="647" t="e">
        <f>AB260+AE260+AH260+AK260</f>
        <v>#REF!</v>
      </c>
    </row>
    <row r="261" spans="1:38" s="54" customFormat="1" ht="16.5" hidden="1" thickBot="1">
      <c r="A261" s="1292" t="s">
        <v>51</v>
      </c>
      <c r="B261" s="1293"/>
      <c r="C261" s="1293"/>
      <c r="D261" s="1293"/>
      <c r="E261" s="1293"/>
      <c r="F261" s="1293"/>
      <c r="G261" s="1293"/>
      <c r="H261" s="1293"/>
      <c r="I261" s="1293"/>
      <c r="J261" s="1293"/>
      <c r="K261" s="1293"/>
      <c r="L261" s="1293"/>
      <c r="M261" s="1294"/>
      <c r="N261" s="114" t="e">
        <f>N260</f>
        <v>#REF!</v>
      </c>
      <c r="O261" s="957" t="e">
        <f aca="true" t="shared" si="149" ref="O261:X261">O260</f>
        <v>#REF!</v>
      </c>
      <c r="P261" s="958" t="e">
        <f t="shared" si="149"/>
        <v>#REF!</v>
      </c>
      <c r="Q261" s="114" t="e">
        <f t="shared" si="149"/>
        <v>#REF!</v>
      </c>
      <c r="R261" s="957" t="e">
        <f t="shared" si="149"/>
        <v>#REF!</v>
      </c>
      <c r="S261" s="802" t="e">
        <f t="shared" si="149"/>
        <v>#REF!</v>
      </c>
      <c r="T261" s="800" t="e">
        <f t="shared" si="149"/>
        <v>#REF!</v>
      </c>
      <c r="U261" s="801" t="e">
        <f t="shared" si="149"/>
        <v>#REF!</v>
      </c>
      <c r="V261" s="802" t="e">
        <f t="shared" si="149"/>
        <v>#REF!</v>
      </c>
      <c r="W261" s="800" t="e">
        <f t="shared" si="149"/>
        <v>#REF!</v>
      </c>
      <c r="X261" s="801" t="e">
        <f t="shared" si="149"/>
        <v>#REF!</v>
      </c>
      <c r="Y261" s="80"/>
      <c r="Z261" s="80"/>
      <c r="AA261" s="687"/>
      <c r="AB261" s="687"/>
      <c r="AC261" s="687"/>
      <c r="AD261" s="144"/>
      <c r="AE261" s="144"/>
      <c r="AF261" s="144"/>
      <c r="AG261" s="144"/>
      <c r="AH261" s="144"/>
      <c r="AI261" s="144"/>
      <c r="AJ261" s="144"/>
      <c r="AK261" s="144"/>
      <c r="AL261" s="144"/>
    </row>
    <row r="262" spans="1:38" s="54" customFormat="1" ht="16.5" hidden="1" thickBot="1">
      <c r="A262" s="1295" t="s">
        <v>52</v>
      </c>
      <c r="B262" s="1296"/>
      <c r="C262" s="1296"/>
      <c r="D262" s="1296"/>
      <c r="E262" s="1296"/>
      <c r="F262" s="1296"/>
      <c r="G262" s="1296"/>
      <c r="H262" s="1296"/>
      <c r="I262" s="1296"/>
      <c r="J262" s="1296"/>
      <c r="K262" s="1296"/>
      <c r="L262" s="1296"/>
      <c r="M262" s="1296"/>
      <c r="N262" s="112" t="e">
        <f>COUNTIF($C11:$C51,N$5)+COUNTIF($C55:$C85,N$5)+COUNTIF($C88:$C90,N$5)+COUNTIF($C93:$C93,N$5)+COUNTIF($C104:$C104,N$5)+COUNTIF($C113:$C113,N$5)+COUNTIF($C119:$C119,N$5)+COUNTIF(#REF!,N$5)++COUNTIF($C151:$C178,N$5)</f>
        <v>#REF!</v>
      </c>
      <c r="O262" s="134" t="e">
        <f>COUNTIF($C11:$C51,O$5)+COUNTIF($C55:$C85,O$5)+COUNTIF($C88:$C90,O$5)+COUNTIF($C93:$C93,O$5)+COUNTIF($C104:$C104,O$5)+COUNTIF($C113:$C113,O$5)+COUNTIF($C119:$C119,O$5)+COUNTIF(#REF!,O$5)++COUNTIF($C151:$C178,O$5)</f>
        <v>#REF!</v>
      </c>
      <c r="P262" s="959" t="e">
        <f>COUNTIF($C11:$C51,P$5)+COUNTIF($C55:$C85,P$5)+COUNTIF($C88:$C90,P$5)+COUNTIF($C93:$C93,P$5)+COUNTIF($C104:$C104,P$5)+COUNTIF($C113:$C113,P$5)+COUNTIF($C119:$C119,P$5)+COUNTIF(#REF!,P$5)++COUNTIF($C151:$C178,P$5)</f>
        <v>#REF!</v>
      </c>
      <c r="Q262" s="112" t="e">
        <f>COUNTIF($C11:$C51,Q$5)+COUNTIF($C55:$C85,Q$5)+COUNTIF($C88:$C90,Q$5)+COUNTIF($C93:$C93,Q$5)+COUNTIF($C104:$C104,Q$5)+COUNTIF($C113:$C113,Q$5)+COUNTIF($C119:$C119,Q$5)+COUNTIF(#REF!,Q$5)++COUNTIF($C151:$C178,Q$5)</f>
        <v>#REF!</v>
      </c>
      <c r="R262" s="134" t="e">
        <f>COUNTIF($C11:$C51,R$5)+COUNTIF($C55:$C85,R$5)+COUNTIF($C88:$C90,R$5)+COUNTIF($C93:$C93,R$5)+COUNTIF($C104:$C104,R$5)+COUNTIF($C113:$C113,R$5)+COUNTIF($C119:$C119,R$5)+COUNTIF(#REF!,R$5)++COUNTIF($C151:$C178,R$5)</f>
        <v>#REF!</v>
      </c>
      <c r="S262" s="806" t="e">
        <f>COUNTIF($C11:$C51,S$5)+COUNTIF($C55:$C85,S$5)+COUNTIF($C88:$C90,S$5)+COUNTIF($C93:$C93,S$5)+COUNTIF($C104:$C104,S$5)+COUNTIF($C113:$C113,S$5)+COUNTIF($C119:$C119,S$5)+COUNTIF(#REF!,S$5)++COUNTIF($C151:$C178,S$5)</f>
        <v>#REF!</v>
      </c>
      <c r="T262" s="807" t="e">
        <f>COUNTIF($C11:$C51,T$5)+COUNTIF($C55:$C85,T$5)+COUNTIF($C88:$C90,T$5)+COUNTIF($C93:$C93,T$5)+COUNTIF($C104:$C104,T$5)+COUNTIF($C113:$C113,T$5)+COUNTIF($C119:$C119,T$5)+COUNTIF(#REF!,T$5)++COUNTIF($C151:$C178,T$5)</f>
        <v>#REF!</v>
      </c>
      <c r="U262" s="804" t="e">
        <f>COUNTIF($C11:$C51,U$5)+COUNTIF($C55:$C85,U$5)+COUNTIF($C88:$C90,U$5)+COUNTIF($C93:$C93,U$5)+COUNTIF($C104:$C104,U$5)+COUNTIF($C113:$C113,U$5)+COUNTIF($C119:$C119,U$5)+COUNTIF(#REF!,U$5)++COUNTIF($C151:$C178,U$5)</f>
        <v>#REF!</v>
      </c>
      <c r="V262" s="805" t="e">
        <f>COUNTIF($C11:$C51,V$5)+COUNTIF($C55:$C85,V$5)+COUNTIF($C88:$C90,V$5)+COUNTIF($C93:$C93,V$5)+COUNTIF($C104:$C104,V$5)+COUNTIF($C113:$C113,V$5)+COUNTIF($C119:$C119,V$5)+COUNTIF(#REF!,V$5)++COUNTIF($C151:$C178,V$5)</f>
        <v>#REF!</v>
      </c>
      <c r="W262" s="803" t="e">
        <f>COUNTIF($C11:$C51,W$5)+COUNTIF($C55:$C85,W$5)+COUNTIF($C88:$C90,W$5)+COUNTIF($C93:$C93,W$5)+COUNTIF($C104:$C104,W$5)+COUNTIF($C113:$C113,W$5)+COUNTIF($C119:$C119,W$5)+COUNTIF(#REF!,W$5)++COUNTIF($C151:$C178,W$5)</f>
        <v>#REF!</v>
      </c>
      <c r="X262" s="804" t="e">
        <f>COUNTIF($C11:$C51,X$5)+COUNTIF($C55:$C85,X$5)+COUNTIF($C88:$C90,X$5)+COUNTIF($C93:$C93,X$5)+COUNTIF($C104:$C104,X$5)+COUNTIF($C113:$C113,X$5)+COUNTIF($C119:$C119,X$5)+COUNTIF(#REF!,X$5)++COUNTIF($C151:$C178,X$5)</f>
        <v>#REF!</v>
      </c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</row>
    <row r="263" spans="1:38" s="54" customFormat="1" ht="16.5" hidden="1" thickBot="1">
      <c r="A263" s="1295" t="s">
        <v>53</v>
      </c>
      <c r="B263" s="1296"/>
      <c r="C263" s="1296"/>
      <c r="D263" s="1296"/>
      <c r="E263" s="1296"/>
      <c r="F263" s="1296"/>
      <c r="G263" s="1296"/>
      <c r="H263" s="1296"/>
      <c r="I263" s="1296"/>
      <c r="J263" s="1296"/>
      <c r="K263" s="1296"/>
      <c r="L263" s="1296"/>
      <c r="M263" s="1296"/>
      <c r="N263" s="960" t="e">
        <f>COUNTIF($D11:$D51,N$5)+COUNTIF($D55:$D85,N$5)+COUNTIF($D88:$D90,N$5)+COUNTIF($D93:$D93,N$5)+COUNTIF($D104:$D104,N$5)+COUNTIF($D113:$D113,N$5)+COUNTIF($D119:$D119,N$5)+COUNTIF(#REF!,N$5)+COUNTIF($D151:$D178,N$5)</f>
        <v>#REF!</v>
      </c>
      <c r="O263" s="115" t="e">
        <f>COUNTIF($D11:$D51,O$5)+COUNTIF($D55:$D85,O$5)+COUNTIF($D88:$D90,O$5)+COUNTIF($D93:$D93,O$5)+COUNTIF($D104:$D104,O$5)+COUNTIF($D113:$D113,O$5)+COUNTIF($D119:$D119,O$5)+COUNTIF(#REF!,O$5)+COUNTIF($D151:$D178,O$5)+1</f>
        <v>#REF!</v>
      </c>
      <c r="P263" s="961" t="e">
        <f>COUNTIF($D11:$D51,P$5)+COUNTIF($D55:$D85,P$5)+COUNTIF($D88:$D90,P$5)+COUNTIF($D93:$D93,P$5)+COUNTIF($D104:$D104,P$5)+COUNTIF($D113:$D113,P$5)+COUNTIF($D119:$D119,P$5)+COUNTIF(#REF!,P$5)+COUNTIF($D151:$D178,P$5)</f>
        <v>#REF!</v>
      </c>
      <c r="Q263" s="960" t="e">
        <f>COUNTIF($D11:$D51,Q$5)+COUNTIF($D55:$D85,Q$5)+COUNTIF($D88:$D90,Q$5)+COUNTIF($D93:$D93,Q$5)+COUNTIF($D104:$D104,Q$5)+COUNTIF($D113:$D113,Q$5)+COUNTIF($D119:$D119,Q$5)+COUNTIF(#REF!,Q$5)+COUNTIF($D151:$D178,Q$5)</f>
        <v>#REF!</v>
      </c>
      <c r="R263" s="115" t="e">
        <f>COUNTIF($D11:$D51,R$5)+COUNTIF($D55:$D85,R$5)+COUNTIF($D88:$D90,R$5)+COUNTIF($D93:$D93,R$5)+COUNTIF($D104:$D104,R$5)+COUNTIF($D113:$D113,R$5)+COUNTIF($D119:$D119,R$5)+COUNTIF(#REF!,R$5)+COUNTIF($D151:$D178,R$5)</f>
        <v>#REF!</v>
      </c>
      <c r="S263" s="811" t="e">
        <f>COUNTIF($D11:$D51,S$5)+COUNTIF($D55:$D85,S$5)+COUNTIF($D88:$D90,S$5)+COUNTIF($D93:$D93,S$5)+COUNTIF($D104:$D104,S$5)+COUNTIF($D113:$D113,S$5)+COUNTIF($D119:$D119,S$5)+COUNTIF(#REF!,S$5)+COUNTIF($D151:$D178,S$5)</f>
        <v>#REF!</v>
      </c>
      <c r="T263" s="812" t="e">
        <f>COUNTIF($D11:$D51,T$5)+COUNTIF($D55:$D85,T$5)+COUNTIF($D88:$D90,T$5)+COUNTIF($D93:$D93,T$5)+COUNTIF($D104:$D104,T$5)+COUNTIF($D113:$D113,T$5)+COUNTIF($D119:$D119,T$5)+COUNTIF(#REF!,T$5)+COUNTIF($D151:$D178,T$5)</f>
        <v>#REF!</v>
      </c>
      <c r="U263" s="809" t="e">
        <f>COUNTIF($D11:$D51,U$5)+COUNTIF($D55:$D85,U$5)+COUNTIF($D88:$D90,U$5)+COUNTIF($D93:$D93,U$5)+COUNTIF($D104:$D104,U$5)+COUNTIF($D113:$D113,U$5)+COUNTIF($D119:$D119,U$5)+COUNTIF(#REF!,U$5)+COUNTIF($D151:$D178,U$5)</f>
        <v>#REF!</v>
      </c>
      <c r="V263" s="810" t="e">
        <f>COUNTIF($D11:$D51,V$5)+COUNTIF($D55:$D85,V$5)+COUNTIF($D88:$D90,V$5)+COUNTIF($D93:$D93,V$5)+COUNTIF($D104:$D104,V$5)+COUNTIF($D113:$D113,V$5)+COUNTIF($D119:$D119,V$5)+COUNTIF(#REF!,V$5)+COUNTIF($D151:$D178,V$5)</f>
        <v>#REF!</v>
      </c>
      <c r="W263" s="808" t="e">
        <f>COUNTIF($D11:$D51,W$5)+COUNTIF($D55:$D85,W$5)+COUNTIF($D88:$D90,W$5)+COUNTIF($D93:$D93,W$5)+COUNTIF($D104:$D104,W$5)+COUNTIF($D113:$D113,W$5)+COUNTIF($D119:$D119,W$5)+COUNTIF(#REF!,W$5)+COUNTIF($D151:$D178,W$5)</f>
        <v>#REF!</v>
      </c>
      <c r="X263" s="809" t="e">
        <f>COUNTIF($D11:$D51,X$5)+COUNTIF($D55:$D85,X$5)+COUNTIF($D88:$D90,X$5)+COUNTIF($D93:$D93,X$5)+COUNTIF($D104:$D104,X$5)+COUNTIF($D113:$D113,X$5)+COUNTIF($D119:$D119,X$5)+COUNTIF(#REF!,X$5)+COUNTIF($D151:$D178,X$5)</f>
        <v>#REF!</v>
      </c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</row>
    <row r="264" spans="1:38" s="54" customFormat="1" ht="19.5" customHeight="1" hidden="1" thickBot="1">
      <c r="A264" s="1295" t="s">
        <v>54</v>
      </c>
      <c r="B264" s="1296"/>
      <c r="C264" s="1296"/>
      <c r="D264" s="1296"/>
      <c r="E264" s="1296"/>
      <c r="F264" s="1296"/>
      <c r="G264" s="1296"/>
      <c r="H264" s="1296"/>
      <c r="I264" s="1296"/>
      <c r="J264" s="1296"/>
      <c r="K264" s="1296"/>
      <c r="L264" s="1296"/>
      <c r="M264" s="1296"/>
      <c r="N264" s="972" t="e">
        <f>COUNTIF($E11:$E51,N$5)+COUNTIF($E55:$E85,N$5)+COUNTIF($E88:$E90,N$5)+COUNTIF($E93:$E93,N$5)+COUNTIF($E104:$E104,N$5)+COUNTIF($E113:$E113,N$5)+COUNTIF($E119:$E119,N$5)+COUNTIF(#REF!,N$5)+COUNTIF($E151:$E178,N$5)</f>
        <v>#REF!</v>
      </c>
      <c r="O264" s="973" t="e">
        <f>COUNTIF($E11:$E51,O$5)+COUNTIF($E55:$E85,O$5)+COUNTIF($E88:$E90,O$5)+COUNTIF($E93:$E93,O$5)+COUNTIF($E104:$E104,O$5)+COUNTIF($E113:$E113,O$5)+COUNTIF($E119:$E119,O$5)+COUNTIF(#REF!,O$5)+COUNTIF($E151:$E178,O$5)</f>
        <v>#REF!</v>
      </c>
      <c r="P264" s="974" t="e">
        <f>COUNTIF($E11:$E51,P$5)+COUNTIF($E55:$E85,P$5)+COUNTIF($E88:$E90,P$5)+COUNTIF($E93:$E93,P$5)+COUNTIF($E104:$E104,P$5)+COUNTIF($E113:$E113,P$5)+COUNTIF($E119:$E119,P$5)+COUNTIF(#REF!,P$5)+COUNTIF($E151:$E178,P$5)</f>
        <v>#REF!</v>
      </c>
      <c r="Q264" s="972" t="e">
        <f>COUNTIF($E11:$E51,Q$5)+COUNTIF($E55:$E85,Q$5)+COUNTIF($E88:$E90,Q$5)+COUNTIF($E93:$E93,Q$5)+COUNTIF($E104:$E104,Q$5)+COUNTIF($E113:$E113,Q$5)+COUNTIF($E119:$E119,Q$5)+COUNTIF(#REF!,Q$5)+COUNTIF($E151:$E178,Q$5)</f>
        <v>#REF!</v>
      </c>
      <c r="R264" s="973" t="e">
        <f>COUNTIF($E11:$E51,R$5)+COUNTIF($E55:$E85,R$5)+COUNTIF($E88:$E90,R$5)+COUNTIF($E93:$E93,R$5)+COUNTIF($E104:$E104,R$5)+COUNTIF($E113:$E113,R$5)+COUNTIF($E119:$E119,R$5)+COUNTIF(#REF!,R$5)+COUNTIF($E151:$E178,R$5)</f>
        <v>#REF!</v>
      </c>
      <c r="S264" s="838" t="e">
        <f>COUNTIF($E11:$E51,S$5)+COUNTIF($E55:$E85,S$5)+COUNTIF($E88:$E90,S$5)+COUNTIF($E93:$E93,S$5)+COUNTIF($E104:$E104,S$5)+COUNTIF($E113:$E113,S$5)+COUNTIF($E119:$E119,S$5)+COUNTIF(#REF!,S$5)+COUNTIF($E151:$E178,S$5)</f>
        <v>#REF!</v>
      </c>
      <c r="T264" s="839" t="e">
        <f>COUNTIF($E11:$E51,T$5)+COUNTIF($E55:$E85,T$5)+COUNTIF($E88:$E90,T$5)+COUNTIF($E93:$E93,T$5)+COUNTIF($E104:$E104,T$5)+COUNTIF($E113:$E113,T$5)+COUNTIF($E119:$E119,T$5)+COUNTIF(#REF!,T$5)+COUNTIF($E151:$E178,T$5)</f>
        <v>#REF!</v>
      </c>
      <c r="U264" s="837" t="e">
        <f>COUNTIF($E11:$E51,U$5)+COUNTIF($E55:$E85,U$5)+COUNTIF($E88:$E90,U$5)+COUNTIF($E93:$E93,U$5)+COUNTIF($E104:$E104,U$5)+COUNTIF($E113:$E113,U$5)+COUNTIF($E119:$E119,U$5)+COUNTIF(#REF!,U$5)+COUNTIF($E151:$E178,U$5)</f>
        <v>#REF!</v>
      </c>
      <c r="V264" s="805" t="e">
        <f>COUNTIF($E11:$E51,V$5)+COUNTIF($E55:$E85,V$5)+COUNTIF($E88:$E90,V$5)+COUNTIF($E93:$E93,V$5)+COUNTIF($E104:$E104,V$5)+COUNTIF($E113:$E113,V$5)+COUNTIF($E119:$E119,V$5)+COUNTIF(#REF!,V$5)+COUNTIF($E151:$E178,V$5)</f>
        <v>#REF!</v>
      </c>
      <c r="W264" s="836" t="e">
        <f>COUNTIF($E11:$E51,W$5)+COUNTIF($E55:$E85,W$5)+COUNTIF($E88:$E90,W$5)+COUNTIF($E93:$E93,W$5)+COUNTIF($E104:$E104,W$5)+COUNTIF($E113:$E113,W$5)+COUNTIF($E119:$E119,W$5)+COUNTIF(#REF!,W$5)+COUNTIF($E151:$E178,W$5)</f>
        <v>#REF!</v>
      </c>
      <c r="X264" s="804" t="e">
        <f>COUNTIF($E11:$E51,X$5)+COUNTIF($E55:$E85,X$5)+COUNTIF($E88:$E90,X$5)+COUNTIF($E93:$E93,X$5)+COUNTIF($E104:$E104,X$5)+COUNTIF($E113:$E113,X$5)+COUNTIF($E119:$E119,X$5)+COUNTIF(#REF!,X$5)+COUNTIF($E151:$E178,X$5)</f>
        <v>#REF!</v>
      </c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</row>
    <row r="265" spans="1:38" s="54" customFormat="1" ht="16.5" hidden="1" thickBot="1">
      <c r="A265" s="1337" t="s">
        <v>55</v>
      </c>
      <c r="B265" s="1338"/>
      <c r="C265" s="1338"/>
      <c r="D265" s="1338"/>
      <c r="E265" s="1338"/>
      <c r="F265" s="1338"/>
      <c r="G265" s="1338"/>
      <c r="H265" s="1338"/>
      <c r="I265" s="1338"/>
      <c r="J265" s="1338"/>
      <c r="K265" s="1338"/>
      <c r="L265" s="1338"/>
      <c r="M265" s="1338"/>
      <c r="N265" s="975" t="e">
        <f>COUNTIF($F11:$F51,N$5)+COUNTIF($F55:$F85,N$5)+COUNTIF($F88:$F90,N$5)+COUNTIF($F93:$F93,N$5)+COUNTIF($F104:$F104,N$5)+COUNTIF($F113:$F113,N$5)+COUNTIF($F119:$F119,N$5)+COUNTIF(#REF!,N$5)+COUNTIF($F151:$F178,N$5)</f>
        <v>#REF!</v>
      </c>
      <c r="O265" s="976" t="e">
        <f>COUNTIF($F11:$F51,O$5)+COUNTIF($F55:$F85,O$5)+COUNTIF($F88:$F90,O$5)+COUNTIF($F93:$F93,O$5)+COUNTIF($F104:$F104,O$5)+COUNTIF($F113:$F113,O$5)+COUNTIF($F119:$F119,O$5)+COUNTIF(#REF!,O$5)+COUNTIF($F151:$F178,O$5)</f>
        <v>#REF!</v>
      </c>
      <c r="P265" s="977" t="e">
        <f>COUNTIF($F11:$F51,P$5)+COUNTIF($F55:$F85,P$5)+COUNTIF($F88:$F90,P$5)+COUNTIF($F93:$F93,P$5)+COUNTIF($F104:$F104,P$5)+COUNTIF($F113:$F113,P$5)+COUNTIF($F119:$F119,P$5)+COUNTIF(#REF!,P$5)+COUNTIF($F151:$F178,P$5)</f>
        <v>#REF!</v>
      </c>
      <c r="Q265" s="975" t="e">
        <f>COUNTIF($F11:$F51,Q$5)+COUNTIF($F55:$F85,Q$5)+COUNTIF($F88:$F90,Q$5)+COUNTIF($F93:$F93,Q$5)+COUNTIF($F104:$F104,Q$5)+COUNTIF($F113:$F113,Q$5)+COUNTIF($F119:$F119,Q$5)+COUNTIF(#REF!,Q$5)+COUNTIF($F151:$F178,Q$5)</f>
        <v>#REF!</v>
      </c>
      <c r="R265" s="976" t="e">
        <f>COUNTIF($F11:$F51,R$5)+COUNTIF($F55:$F85,R$5)+COUNTIF($F88:$F90,R$5)+COUNTIF($F93:$F93,R$5)+COUNTIF($F104:$F104,R$5)+COUNTIF($F113:$F113,R$5)+COUNTIF($F119:$F119,R$5)+COUNTIF(#REF!,R$5)+COUNTIF($F151:$F178,R$5)</f>
        <v>#REF!</v>
      </c>
      <c r="S265" s="843" t="e">
        <f>COUNTIF($F11:$F51,S$5)+COUNTIF($F55:$F85,S$5)+COUNTIF($F88:$F90,S$5)+COUNTIF($F93:$F93,S$5)+COUNTIF($F104:$F104,S$5)+COUNTIF($F113:$F113,S$5)+COUNTIF($F119:$F119,S$5)+COUNTIF(#REF!,S$5)+COUNTIF($F151:$F178,S$5)</f>
        <v>#REF!</v>
      </c>
      <c r="T265" s="844" t="e">
        <f>COUNTIF($F11:$F51,T$5)+COUNTIF($F55:$F85,T$5)+COUNTIF($F88:$F90,T$5)+COUNTIF($F93:$F93,T$5)+COUNTIF($F104:$F104,T$5)+COUNTIF($F113:$F113,T$5)+COUNTIF($F119:$F119,T$5)+COUNTIF(#REF!,T$5)+COUNTIF($F151:$F178,T$5)</f>
        <v>#REF!</v>
      </c>
      <c r="U265" s="841" t="e">
        <f>COUNTIF($F11:$F51,U$5)+COUNTIF($F55:$F85,U$5)+COUNTIF($F88:$F90,U$5)+COUNTIF($F93:$F93,U$5)+COUNTIF($F104:$F104,U$5)+COUNTIF($F113:$F113,U$5)+COUNTIF($F119:$F119,U$5)+COUNTIF(#REF!,U$5)+COUNTIF($F151:$F178,U$5)</f>
        <v>#REF!</v>
      </c>
      <c r="V265" s="842" t="e">
        <f>COUNTIF($F11:$F51,V$5)+COUNTIF($F55:$F85,V$5)+COUNTIF($F88:$F90,V$5)+COUNTIF($F93:$F93,V$5)+COUNTIF($F104:$F104,V$5)+COUNTIF($F113:$F113,V$5)+COUNTIF($F119:$F119,V$5)+COUNTIF(#REF!,V$5)+COUNTIF($F151:$F178,V$5)</f>
        <v>#REF!</v>
      </c>
      <c r="W265" s="840" t="e">
        <f>COUNTIF($F11:$F51,W$5)+COUNTIF($F55:$F85,W$5)+COUNTIF($F88:$F90,W$5)+COUNTIF($F93:$F93,W$5)+COUNTIF($F104:$F104,W$5)+COUNTIF($F113:$F113,W$5)+COUNTIF($F119:$F119,W$5)+COUNTIF(#REF!,W$5)+COUNTIF($F151:$F178,W$5)</f>
        <v>#REF!</v>
      </c>
      <c r="X265" s="841" t="e">
        <f>COUNTIF($F11:$F51,X$5)+COUNTIF($F55:$F85,X$5)+COUNTIF($F88:$F90,X$5)+COUNTIF($F93:$F93,X$5)+COUNTIF($F104:$F104,X$5)+COUNTIF($F113:$F113,X$5)+COUNTIF($F119:$F119,X$5)+COUNTIF(#REF!,X$5)+COUNTIF($F151:$F178,X$5)</f>
        <v>#REF!</v>
      </c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</row>
    <row r="266" spans="1:38" s="54" customFormat="1" ht="16.5" hidden="1" thickBot="1">
      <c r="A266" s="1305" t="s">
        <v>60</v>
      </c>
      <c r="B266" s="1306"/>
      <c r="C266" s="1306"/>
      <c r="D266" s="1306"/>
      <c r="E266" s="1306"/>
      <c r="F266" s="1306"/>
      <c r="G266" s="1306"/>
      <c r="H266" s="1306"/>
      <c r="I266" s="1306"/>
      <c r="J266" s="1306"/>
      <c r="K266" s="1306"/>
      <c r="L266" s="1306"/>
      <c r="M266" s="1307"/>
      <c r="N266" s="1308" t="s">
        <v>59</v>
      </c>
      <c r="O266" s="1309"/>
      <c r="P266" s="1310"/>
      <c r="Q266" s="1311" t="e">
        <f>G95/G260*100</f>
        <v>#REF!</v>
      </c>
      <c r="R266" s="1312"/>
      <c r="S266" s="1313"/>
      <c r="T266" s="1311" t="s">
        <v>3</v>
      </c>
      <c r="U266" s="1312"/>
      <c r="V266" s="1313"/>
      <c r="W266" s="1314" t="e">
        <f>(G127+G179)/G260*100</f>
        <v>#REF!</v>
      </c>
      <c r="X266" s="1312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</row>
    <row r="267" spans="1:40" ht="16.5" hidden="1" thickBot="1">
      <c r="A267" s="823"/>
      <c r="B267" s="824"/>
      <c r="C267" s="824"/>
      <c r="D267" s="824"/>
      <c r="E267" s="824"/>
      <c r="F267" s="824"/>
      <c r="G267" s="825"/>
      <c r="H267" s="826"/>
      <c r="I267" s="826"/>
      <c r="J267" s="826"/>
      <c r="K267" s="826"/>
      <c r="L267" s="826"/>
      <c r="M267" s="826"/>
      <c r="N267" s="1286" t="e">
        <f>AB260</f>
        <v>#REF!</v>
      </c>
      <c r="O267" s="1287"/>
      <c r="P267" s="1288"/>
      <c r="Q267" s="1315" t="e">
        <f>AE260</f>
        <v>#REF!</v>
      </c>
      <c r="R267" s="1321"/>
      <c r="S267" s="1322"/>
      <c r="T267" s="1315" t="e">
        <f>AH260</f>
        <v>#REF!</v>
      </c>
      <c r="U267" s="1316"/>
      <c r="V267" s="1317"/>
      <c r="W267" s="1315" t="e">
        <f>AK260</f>
        <v>#REF!</v>
      </c>
      <c r="X267" s="1316"/>
      <c r="Y267" s="80"/>
      <c r="Z267" s="80"/>
      <c r="AA267" s="687"/>
      <c r="AB267" s="687"/>
      <c r="AC267" s="687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54"/>
      <c r="AN267" s="54"/>
    </row>
    <row r="268" spans="1:38" s="54" customFormat="1" ht="8.25" customHeight="1" hidden="1" thickBot="1">
      <c r="A268" s="1335"/>
      <c r="B268" s="1336"/>
      <c r="C268" s="1336"/>
      <c r="D268" s="1336"/>
      <c r="E268" s="1336"/>
      <c r="F268" s="1336"/>
      <c r="G268" s="1336"/>
      <c r="H268" s="1336"/>
      <c r="I268" s="1336"/>
      <c r="J268" s="1336"/>
      <c r="K268" s="1336"/>
      <c r="L268" s="1336"/>
      <c r="M268" s="1336"/>
      <c r="N268" s="1336"/>
      <c r="O268" s="1336"/>
      <c r="P268" s="1336"/>
      <c r="Q268" s="1336"/>
      <c r="R268" s="1336"/>
      <c r="S268" s="1336"/>
      <c r="T268" s="1336"/>
      <c r="U268" s="1336"/>
      <c r="V268" s="1336"/>
      <c r="W268" s="1336"/>
      <c r="X268" s="1336"/>
      <c r="AA268" s="669"/>
      <c r="AB268" s="669"/>
      <c r="AC268" s="669"/>
      <c r="AD268" s="669"/>
      <c r="AE268" s="669"/>
      <c r="AF268" s="669"/>
      <c r="AG268" s="669"/>
      <c r="AH268" s="669"/>
      <c r="AI268" s="669"/>
      <c r="AJ268" s="669"/>
      <c r="AK268" s="669"/>
      <c r="AL268" s="669"/>
    </row>
    <row r="269" spans="1:39" s="54" customFormat="1" ht="16.5" hidden="1" thickBot="1">
      <c r="A269" s="1279" t="s">
        <v>346</v>
      </c>
      <c r="B269" s="1280"/>
      <c r="C269" s="1280"/>
      <c r="D269" s="1280"/>
      <c r="E269" s="1280"/>
      <c r="F269" s="1281"/>
      <c r="G269" s="834">
        <f aca="true" t="shared" si="150" ref="G269:X269">G95+G127+G208</f>
        <v>247.5</v>
      </c>
      <c r="H269" s="835">
        <f t="shared" si="150"/>
        <v>7425</v>
      </c>
      <c r="I269" s="835">
        <f t="shared" si="150"/>
        <v>3147</v>
      </c>
      <c r="J269" s="835">
        <f t="shared" si="150"/>
        <v>1634</v>
      </c>
      <c r="K269" s="835">
        <f t="shared" si="150"/>
        <v>445</v>
      </c>
      <c r="L269" s="835">
        <f t="shared" si="150"/>
        <v>1050</v>
      </c>
      <c r="M269" s="835">
        <f t="shared" si="150"/>
        <v>4188</v>
      </c>
      <c r="N269" s="971">
        <f t="shared" si="150"/>
        <v>26</v>
      </c>
      <c r="O269" s="971">
        <f t="shared" si="150"/>
        <v>23</v>
      </c>
      <c r="P269" s="971">
        <f t="shared" si="150"/>
        <v>26</v>
      </c>
      <c r="Q269" s="971">
        <f t="shared" si="150"/>
        <v>22</v>
      </c>
      <c r="R269" s="971">
        <f t="shared" si="150"/>
        <v>34</v>
      </c>
      <c r="S269" s="834">
        <f t="shared" si="150"/>
        <v>27</v>
      </c>
      <c r="T269" s="834">
        <f t="shared" si="150"/>
        <v>24</v>
      </c>
      <c r="U269" s="834">
        <f t="shared" si="150"/>
        <v>31</v>
      </c>
      <c r="V269" s="834">
        <f t="shared" si="150"/>
        <v>23</v>
      </c>
      <c r="W269" s="834">
        <f t="shared" si="150"/>
        <v>26</v>
      </c>
      <c r="X269" s="834">
        <f t="shared" si="150"/>
        <v>18</v>
      </c>
      <c r="Z269" s="92"/>
      <c r="AA269" s="144" t="s">
        <v>43</v>
      </c>
      <c r="AB269" s="649">
        <f>AB53+AB87+AB96+AB211</f>
        <v>57.5</v>
      </c>
      <c r="AC269" s="144"/>
      <c r="AD269" s="144" t="s">
        <v>44</v>
      </c>
      <c r="AE269" s="649">
        <f>AE53+AE87+AE96+AE128+AE211</f>
        <v>58.5</v>
      </c>
      <c r="AF269" s="144"/>
      <c r="AG269" s="144" t="s">
        <v>45</v>
      </c>
      <c r="AH269" s="649">
        <f>AH53+AH87+AH96+AH128+AH211</f>
        <v>63.5</v>
      </c>
      <c r="AI269" s="144"/>
      <c r="AJ269" s="144" t="s">
        <v>46</v>
      </c>
      <c r="AK269" s="649">
        <f>AK53+AK87+AK96+AK128+AK211</f>
        <v>416</v>
      </c>
      <c r="AL269" s="144"/>
      <c r="AM269" s="647">
        <f>AB269+AE269+AH269+AK269</f>
        <v>595.5</v>
      </c>
    </row>
    <row r="270" spans="1:38" s="54" customFormat="1" ht="16.5" hidden="1" thickBot="1">
      <c r="A270" s="1292" t="s">
        <v>51</v>
      </c>
      <c r="B270" s="1293"/>
      <c r="C270" s="1293"/>
      <c r="D270" s="1293"/>
      <c r="E270" s="1293"/>
      <c r="F270" s="1293"/>
      <c r="G270" s="1293"/>
      <c r="H270" s="1293"/>
      <c r="I270" s="1293"/>
      <c r="J270" s="1293"/>
      <c r="K270" s="1293"/>
      <c r="L270" s="1293"/>
      <c r="M270" s="1294"/>
      <c r="N270" s="114">
        <f>N269</f>
        <v>26</v>
      </c>
      <c r="O270" s="957">
        <f aca="true" t="shared" si="151" ref="O270:X270">O269</f>
        <v>23</v>
      </c>
      <c r="P270" s="958">
        <f t="shared" si="151"/>
        <v>26</v>
      </c>
      <c r="Q270" s="114">
        <f t="shared" si="151"/>
        <v>22</v>
      </c>
      <c r="R270" s="957">
        <f t="shared" si="151"/>
        <v>34</v>
      </c>
      <c r="S270" s="802">
        <f t="shared" si="151"/>
        <v>27</v>
      </c>
      <c r="T270" s="800">
        <f t="shared" si="151"/>
        <v>24</v>
      </c>
      <c r="U270" s="801">
        <f t="shared" si="151"/>
        <v>31</v>
      </c>
      <c r="V270" s="802">
        <f t="shared" si="151"/>
        <v>23</v>
      </c>
      <c r="W270" s="800">
        <f t="shared" si="151"/>
        <v>26</v>
      </c>
      <c r="X270" s="801">
        <f t="shared" si="151"/>
        <v>18</v>
      </c>
      <c r="Y270" s="80"/>
      <c r="Z270" s="80"/>
      <c r="AA270" s="687"/>
      <c r="AB270" s="687"/>
      <c r="AC270" s="687"/>
      <c r="AD270" s="144"/>
      <c r="AE270" s="144"/>
      <c r="AF270" s="144"/>
      <c r="AG270" s="144"/>
      <c r="AH270" s="144"/>
      <c r="AI270" s="144"/>
      <c r="AJ270" s="144"/>
      <c r="AK270" s="144"/>
      <c r="AL270" s="144"/>
    </row>
    <row r="271" spans="1:38" s="54" customFormat="1" ht="16.5" hidden="1" thickBot="1">
      <c r="A271" s="1295" t="s">
        <v>52</v>
      </c>
      <c r="B271" s="1296"/>
      <c r="C271" s="1296"/>
      <c r="D271" s="1296"/>
      <c r="E271" s="1296"/>
      <c r="F271" s="1296"/>
      <c r="G271" s="1296"/>
      <c r="H271" s="1296"/>
      <c r="I271" s="1296"/>
      <c r="J271" s="1296"/>
      <c r="K271" s="1296"/>
      <c r="L271" s="1296"/>
      <c r="M271" s="1296"/>
      <c r="N271" s="114">
        <f>COUNTIF($C11:$C51,N$5)+COUNTIF($C55:$C85,N$5)+COUNTIF($C88:$C90,N$5)+COUNTIF($C93:$C93,N$5)+COUNTIF($C104:$C104,N$5)+COUNTIF($C113:$C113,N$5)+COUNTIF($C119:$C119,N$5)+COUNTIF($C181:$C207,N$5)</f>
        <v>3</v>
      </c>
      <c r="O271" s="957">
        <f>COUNTIF($C11:$C51,O$5)+COUNTIF($C55:$C85,O$5)+COUNTIF($C88:$C90,O$5)+COUNTIF($C93:$C93,O$5)+COUNTIF($C104:$C104,O$5)+COUNTIF($C113:$C113,O$5)+COUNTIF($C119:$C119,O$5)+COUNTIF($C181:$C207,O$5)</f>
        <v>0</v>
      </c>
      <c r="P271" s="978">
        <f>COUNTIF($C11:$C51,P$5)+COUNTIF($C55:$C85,P$5)+COUNTIF($C88:$C90,P$5)+COUNTIF($C93:$C93,P$5)+COUNTIF($C104:$C104,P$5)+COUNTIF($C113:$C113,P$5)+COUNTIF($C119:$C119,P$5)+COUNTIF($C181:$C207,P$5)</f>
        <v>4</v>
      </c>
      <c r="Q271" s="114">
        <f>COUNTIF($C11:$C51,Q$5)+COUNTIF($C55:$C85,Q$5)+COUNTIF($C88:$C90,Q$5)+COUNTIF($C93:$C93,Q$5)+COUNTIF($C104:$C104,Q$5)+COUNTIF($C113:$C113,Q$5)+COUNTIF($C119:$C119,Q$5)+COUNTIF($C181:$C207,Q$5)</f>
        <v>3</v>
      </c>
      <c r="R271" s="957">
        <v>2</v>
      </c>
      <c r="S271" s="802">
        <f>COUNTIF($C11:$C51,S$5)+COUNTIF($C55:$C85,S$5)+COUNTIF($C88:$C90,S$5)+COUNTIF($C93:$C93,S$5)+COUNTIF($C104:$C104,S$5)+COUNTIF($C113:$C113,S$5)+COUNTIF($C119:$C119,S$5)+COUNTIF($C181:$C207,S$5)</f>
        <v>4</v>
      </c>
      <c r="T271" s="846">
        <v>1</v>
      </c>
      <c r="U271" s="801">
        <f>COUNTIF($C11:$C51,U$5)+COUNTIF($C55:$C85,U$5)+COUNTIF($C88:$C90,U$5)+COUNTIF($C93:$C93,U$5)+COUNTIF($C104:$C104,U$5)+COUNTIF($C113:$C113,U$5)+COUNTIF($C119:$C119,U$5)+COUNTIF($C181:$C207,U$5)</f>
        <v>4</v>
      </c>
      <c r="V271" s="845">
        <f>COUNTIF($C11:$C51,V$5)+COUNTIF($C55:$C85,V$5)+COUNTIF($C88:$C90,V$5)+COUNTIF($C93:$C93,V$5)+COUNTIF($C104:$C104,V$5)+COUNTIF($C113:$C113,V$5)+COUNTIF($C119:$C119,V$5)+COUNTIF($C181:$C207,V$5)</f>
        <v>1</v>
      </c>
      <c r="W271" s="800">
        <f>COUNTIF($C11:$C51,W$5)+COUNTIF($C55:$C85,W$5)+COUNTIF($C88:$C90,W$5)+COUNTIF($C93:$C93,W$5)+COUNTIF($C104:$C104,W$5)+COUNTIF($C113:$C113,W$5)+COUNTIF($C119:$C119,W$5)+COUNTIF($C181:$C207,W$5)</f>
        <v>3</v>
      </c>
      <c r="X271" s="801">
        <f>COUNTIF($C11:$C51,X$5)+COUNTIF($C55:$C85,X$5)+COUNTIF($C88:$C90,X$5)+COUNTIF($C93:$C93,X$5)+COUNTIF($C104:$C104,X$5)+COUNTIF($C113:$C113,X$5)+COUNTIF($C119:$C119,X$5)+COUNTIF($C181:$C207,X$5)</f>
        <v>3</v>
      </c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</row>
    <row r="272" spans="1:38" s="54" customFormat="1" ht="16.5" hidden="1" thickBot="1">
      <c r="A272" s="1295" t="s">
        <v>53</v>
      </c>
      <c r="B272" s="1296"/>
      <c r="C272" s="1296"/>
      <c r="D272" s="1296"/>
      <c r="E272" s="1296"/>
      <c r="F272" s="1296"/>
      <c r="G272" s="1296"/>
      <c r="H272" s="1296"/>
      <c r="I272" s="1296"/>
      <c r="J272" s="1296"/>
      <c r="K272" s="1296"/>
      <c r="L272" s="1296"/>
      <c r="M272" s="1296"/>
      <c r="N272" s="112">
        <f>COUNTIF($D11:$D51,N$5)+COUNTIF($D55:$D85,N$5)+COUNTIF($D88:$D90,N$5)+COUNTIF($D93:$D93,N$5)+COUNTIF($D104:$D104,N$5)+COUNTIF($D113:$D113,N$5)+COUNTIF($D119:$D119,N$5)+COUNTIF($D181:$D207,N$5)</f>
        <v>5</v>
      </c>
      <c r="O272" s="134">
        <f>COUNTIF($D11:$D51,O$5)+COUNTIF($D55:$D85,O$5)+COUNTIF($D88:$D90,O$5)+COUNTIF($D93:$D93,O$5)+COUNTIF($D104:$D104,O$5)+COUNTIF($D113:$D113,O$5)+COUNTIF($D119:$D119,O$5)+COUNTIF($D181:$D207,O$5)+1</f>
        <v>1</v>
      </c>
      <c r="P272" s="959">
        <f>COUNTIF($D11:$D51,P$5)+COUNTIF($D55:$D85,P$5)+COUNTIF($D88:$D90,P$5)+COUNTIF($D93:$D93,P$5)+COUNTIF($D104:$D104,P$5)+COUNTIF($D113:$D113,P$5)+COUNTIF($D119:$D119,P$5)+COUNTIF($D181:$D207,P$5)</f>
        <v>3</v>
      </c>
      <c r="Q272" s="112">
        <f>COUNTIF($D11:$D51,Q$5)+COUNTIF($D55:$D85,Q$5)+COUNTIF($D88:$D90,Q$5)+COUNTIF($D93:$D93,Q$5)+COUNTIF($D104:$D104,Q$5)+COUNTIF($D113:$D113,Q$5)+COUNTIF($D119:$D119,Q$5)+COUNTIF($D181:$D207,Q$5)</f>
        <v>3</v>
      </c>
      <c r="R272" s="134">
        <v>1</v>
      </c>
      <c r="S272" s="806">
        <v>4</v>
      </c>
      <c r="T272" s="807">
        <f>COUNTIF($D11:$D51,T$5)+COUNTIF($D55:$D85,T$5)+COUNTIF($D88:$D90,T$5)+COUNTIF($D93:$D93,T$5)+COUNTIF($D104:$D104,T$5)+COUNTIF($D113:$D113,T$5)+COUNTIF($D119:$D119,T$5)+COUNTIF($D181:$D207,T$5)</f>
        <v>4</v>
      </c>
      <c r="U272" s="804">
        <f>COUNTIF($D11:$D51,U$5)+COUNTIF($D55:$D85,U$5)+COUNTIF($D88:$D90,U$5)+COUNTIF($D93:$D93,U$5)+COUNTIF($D104:$D104,U$5)+COUNTIF($D113:$D113,U$5)+COUNTIF($D119:$D119,U$5)+COUNTIF($D181:$D207,U$5)</f>
        <v>2</v>
      </c>
      <c r="V272" s="805">
        <v>4</v>
      </c>
      <c r="W272" s="803">
        <f>COUNTIF($D11:$D51,W$5)+COUNTIF($D55:$D85,W$5)+COUNTIF($D88:$D90,W$5)+COUNTIF($D93:$D93,W$5)+COUNTIF($D104:$D104,W$5)+COUNTIF($D113:$D113,W$5)+COUNTIF($D119:$D119,W$5)+COUNTIF($D181:$D207,W$5)</f>
        <v>4</v>
      </c>
      <c r="X272" s="804">
        <f>COUNTIF($D11:$D51,X$5)+COUNTIF($D55:$D85,X$5)+COUNTIF($D88:$D90,X$5)+COUNTIF($D93:$D93,X$5)+COUNTIF($D104:$D104,X$5)+COUNTIF($D113:$D113,X$5)+COUNTIF($D119:$D119,X$5)+COUNTIF($D181:$D207,X$5)</f>
        <v>3</v>
      </c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</row>
    <row r="273" spans="1:38" s="54" customFormat="1" ht="19.5" customHeight="1" hidden="1" thickBot="1">
      <c r="A273" s="1295" t="s">
        <v>54</v>
      </c>
      <c r="B273" s="1296"/>
      <c r="C273" s="1296"/>
      <c r="D273" s="1296"/>
      <c r="E273" s="1296"/>
      <c r="F273" s="1296"/>
      <c r="G273" s="1296"/>
      <c r="H273" s="1296"/>
      <c r="I273" s="1296"/>
      <c r="J273" s="1296"/>
      <c r="K273" s="1296"/>
      <c r="L273" s="1296"/>
      <c r="M273" s="1296"/>
      <c r="N273" s="972">
        <f aca="true" t="shared" si="152" ref="N273:X273">COUNTIF($E11:$E51,N$5)+COUNTIF($E55:$E85,N$5)+COUNTIF($E88:$E90,N$5)+COUNTIF($E93:$E93,N$5)+COUNTIF($E104:$E104,N$5)+COUNTIF($E113:$E113,N$5)+COUNTIF($E119:$E119,N$5)+COUNTIF($E181:$E207,N$5)</f>
        <v>0</v>
      </c>
      <c r="O273" s="973">
        <f t="shared" si="152"/>
        <v>0</v>
      </c>
      <c r="P273" s="974">
        <f t="shared" si="152"/>
        <v>0</v>
      </c>
      <c r="Q273" s="972">
        <f t="shared" si="152"/>
        <v>0</v>
      </c>
      <c r="R273" s="973">
        <f t="shared" si="152"/>
        <v>0</v>
      </c>
      <c r="S273" s="838">
        <f t="shared" si="152"/>
        <v>0</v>
      </c>
      <c r="T273" s="839">
        <f t="shared" si="152"/>
        <v>0</v>
      </c>
      <c r="U273" s="837">
        <f t="shared" si="152"/>
        <v>0</v>
      </c>
      <c r="V273" s="805">
        <f t="shared" si="152"/>
        <v>1</v>
      </c>
      <c r="W273" s="836">
        <f t="shared" si="152"/>
        <v>0</v>
      </c>
      <c r="X273" s="837">
        <f t="shared" si="152"/>
        <v>0</v>
      </c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</row>
    <row r="274" spans="1:38" s="54" customFormat="1" ht="16.5" hidden="1" thickBot="1">
      <c r="A274" s="1295" t="s">
        <v>55</v>
      </c>
      <c r="B274" s="1296"/>
      <c r="C274" s="1296"/>
      <c r="D274" s="1296"/>
      <c r="E274" s="1296"/>
      <c r="F274" s="1296"/>
      <c r="G274" s="1296"/>
      <c r="H274" s="1296"/>
      <c r="I274" s="1296"/>
      <c r="J274" s="1296"/>
      <c r="K274" s="1296"/>
      <c r="L274" s="1296"/>
      <c r="M274" s="1296"/>
      <c r="N274" s="965">
        <f aca="true" t="shared" si="153" ref="N274:X274">COUNTIF($F11:$F51,N$5)+COUNTIF($F55:$F85,N$5)+COUNTIF($F88:$F90,N$5)+COUNTIF($F93:$F93,N$5)+COUNTIF($F104:$F104,N$5)+COUNTIF($F113:$F113,N$5)+COUNTIF($F119:$F119,N$5)+COUNTIF($F181:$F207,N$5)</f>
        <v>0</v>
      </c>
      <c r="O274" s="966">
        <f t="shared" si="153"/>
        <v>0</v>
      </c>
      <c r="P274" s="967">
        <f t="shared" si="153"/>
        <v>0</v>
      </c>
      <c r="Q274" s="965">
        <f t="shared" si="153"/>
        <v>0</v>
      </c>
      <c r="R274" s="966">
        <f t="shared" si="153"/>
        <v>0</v>
      </c>
      <c r="S274" s="821">
        <f t="shared" si="153"/>
        <v>0</v>
      </c>
      <c r="T274" s="822">
        <f t="shared" si="153"/>
        <v>1</v>
      </c>
      <c r="U274" s="819">
        <f t="shared" si="153"/>
        <v>0</v>
      </c>
      <c r="V274" s="820">
        <f t="shared" si="153"/>
        <v>0</v>
      </c>
      <c r="W274" s="818">
        <f t="shared" si="153"/>
        <v>1</v>
      </c>
      <c r="X274" s="819">
        <f t="shared" si="153"/>
        <v>0</v>
      </c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</row>
    <row r="275" spans="1:38" s="54" customFormat="1" ht="16.5" hidden="1" thickBot="1">
      <c r="A275" s="1305" t="s">
        <v>60</v>
      </c>
      <c r="B275" s="1306"/>
      <c r="C275" s="1306"/>
      <c r="D275" s="1306"/>
      <c r="E275" s="1306"/>
      <c r="F275" s="1306"/>
      <c r="G275" s="1306"/>
      <c r="H275" s="1306"/>
      <c r="I275" s="1306"/>
      <c r="J275" s="1306"/>
      <c r="K275" s="1306"/>
      <c r="L275" s="1306"/>
      <c r="M275" s="1307"/>
      <c r="N275" s="1308" t="s">
        <v>59</v>
      </c>
      <c r="O275" s="1309"/>
      <c r="P275" s="1310"/>
      <c r="Q275" s="1311">
        <f>G95/G269*100</f>
        <v>67.07070707070707</v>
      </c>
      <c r="R275" s="1312"/>
      <c r="S275" s="1313"/>
      <c r="T275" s="1311" t="s">
        <v>3</v>
      </c>
      <c r="U275" s="1312"/>
      <c r="V275" s="1313"/>
      <c r="W275" s="1314">
        <f>(G127+G208)/G269*100</f>
        <v>32.92929292929293</v>
      </c>
      <c r="X275" s="1312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</row>
    <row r="276" spans="1:40" ht="16.5" hidden="1" thickBot="1">
      <c r="A276" s="823"/>
      <c r="B276" s="824"/>
      <c r="C276" s="824"/>
      <c r="D276" s="824"/>
      <c r="E276" s="824"/>
      <c r="F276" s="824"/>
      <c r="G276" s="825"/>
      <c r="H276" s="826"/>
      <c r="I276" s="826"/>
      <c r="J276" s="826"/>
      <c r="K276" s="826"/>
      <c r="L276" s="826"/>
      <c r="M276" s="826"/>
      <c r="N276" s="1286">
        <f>G12+G13+G14+G17+G19+G30+G31+G32+G33+G36+G37+G38+G40+G41+G42+G44+G48+G49+G51+G73</f>
        <v>59.5</v>
      </c>
      <c r="O276" s="1287"/>
      <c r="P276" s="1288"/>
      <c r="Q276" s="1315" t="e">
        <f>G20+G21+#REF!+G34+G45+G50+G60+#REF!+G69+G70+G71+G76+#REF!+G88+G104+G193+G194+G195+G200+G78</f>
        <v>#REF!</v>
      </c>
      <c r="R276" s="1316"/>
      <c r="S276" s="1317"/>
      <c r="T276" s="1315">
        <f>G55+G61+G62+G63+G65+G72+G79+G80+G113+G119+G182+G189+G190+G198+G196+G199+G201+G203+G89+G207</f>
        <v>60</v>
      </c>
      <c r="U276" s="1316"/>
      <c r="V276" s="1317"/>
      <c r="W276" s="1315" t="e">
        <f>G15+G16+G67+G74+G75+G84+G90+G93+G181+#REF!+#REF!+G184+G187+G191+G202+G204</f>
        <v>#REF!</v>
      </c>
      <c r="X276" s="1316"/>
      <c r="Y276" s="80"/>
      <c r="Z276" s="80"/>
      <c r="AA276" s="687"/>
      <c r="AB276" s="687"/>
      <c r="AC276" s="687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54"/>
      <c r="AN276" s="54"/>
    </row>
    <row r="277" spans="1:38" s="54" customFormat="1" ht="4.5" customHeight="1" thickBot="1">
      <c r="A277" s="258"/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30"/>
      <c r="O277" s="230"/>
      <c r="P277" s="389"/>
      <c r="Q277" s="230"/>
      <c r="R277" s="230"/>
      <c r="S277" s="230"/>
      <c r="T277" s="388"/>
      <c r="U277" s="230"/>
      <c r="V277" s="389"/>
      <c r="W277" s="230"/>
      <c r="X277" s="230"/>
      <c r="AA277" s="669"/>
      <c r="AB277" s="669"/>
      <c r="AC277" s="669"/>
      <c r="AD277" s="669"/>
      <c r="AE277" s="669"/>
      <c r="AF277" s="669"/>
      <c r="AG277" s="669"/>
      <c r="AH277" s="669"/>
      <c r="AI277" s="669"/>
      <c r="AJ277" s="669"/>
      <c r="AK277" s="669"/>
      <c r="AL277" s="669"/>
    </row>
    <row r="278" spans="1:38" s="54" customFormat="1" ht="15.75">
      <c r="A278" s="689">
        <v>1</v>
      </c>
      <c r="B278" s="694" t="s">
        <v>112</v>
      </c>
      <c r="C278" s="693"/>
      <c r="D278" s="690"/>
      <c r="E278" s="690"/>
      <c r="F278" s="695"/>
      <c r="G278" s="697">
        <f>G279+G280</f>
        <v>13</v>
      </c>
      <c r="H278" s="697">
        <f aca="true" t="shared" si="154" ref="H278:M278">H279+H280</f>
        <v>390</v>
      </c>
      <c r="I278" s="696">
        <f t="shared" si="154"/>
        <v>264</v>
      </c>
      <c r="J278" s="691">
        <f t="shared" si="154"/>
        <v>4</v>
      </c>
      <c r="K278" s="691">
        <f t="shared" si="154"/>
        <v>0</v>
      </c>
      <c r="L278" s="691">
        <f t="shared" si="154"/>
        <v>260</v>
      </c>
      <c r="M278" s="698">
        <f t="shared" si="154"/>
        <v>126</v>
      </c>
      <c r="N278" s="701"/>
      <c r="O278" s="692"/>
      <c r="P278" s="308"/>
      <c r="Q278" s="700"/>
      <c r="R278" s="692"/>
      <c r="S278" s="702"/>
      <c r="T278" s="701"/>
      <c r="U278" s="692"/>
      <c r="V278" s="308"/>
      <c r="W278" s="701"/>
      <c r="X278" s="692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</row>
    <row r="279" spans="1:202" s="144" customFormat="1" ht="31.5">
      <c r="A279" s="512" t="s">
        <v>237</v>
      </c>
      <c r="B279" s="187" t="s">
        <v>112</v>
      </c>
      <c r="C279" s="315"/>
      <c r="D279" s="189" t="s">
        <v>230</v>
      </c>
      <c r="E279" s="189"/>
      <c r="F279" s="195"/>
      <c r="G279" s="118">
        <v>7</v>
      </c>
      <c r="H279" s="334">
        <f>G279*30</f>
        <v>210</v>
      </c>
      <c r="I279" s="196">
        <f>L279+J279</f>
        <v>132</v>
      </c>
      <c r="J279" s="189">
        <v>4</v>
      </c>
      <c r="K279" s="189"/>
      <c r="L279" s="189">
        <v>128</v>
      </c>
      <c r="M279" s="699">
        <f>H279-I279</f>
        <v>78</v>
      </c>
      <c r="N279" s="193">
        <v>4</v>
      </c>
      <c r="O279" s="194">
        <v>4</v>
      </c>
      <c r="P279" s="190">
        <v>4</v>
      </c>
      <c r="Q279" s="196"/>
      <c r="R279" s="194"/>
      <c r="S279" s="195"/>
      <c r="T279" s="193"/>
      <c r="U279" s="194"/>
      <c r="V279" s="190"/>
      <c r="W279" s="193"/>
      <c r="X279" s="195"/>
      <c r="Y279" s="54"/>
      <c r="Z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</row>
    <row r="280" spans="1:202" s="144" customFormat="1" ht="31.5">
      <c r="A280" s="512" t="s">
        <v>238</v>
      </c>
      <c r="B280" s="187" t="s">
        <v>112</v>
      </c>
      <c r="C280" s="315"/>
      <c r="D280" s="189" t="s">
        <v>231</v>
      </c>
      <c r="E280" s="189"/>
      <c r="F280" s="195"/>
      <c r="G280" s="118">
        <v>6</v>
      </c>
      <c r="H280" s="334">
        <f>G280*30</f>
        <v>180</v>
      </c>
      <c r="I280" s="196">
        <f>L280+J280</f>
        <v>132</v>
      </c>
      <c r="J280" s="189"/>
      <c r="K280" s="189"/>
      <c r="L280" s="189">
        <v>132</v>
      </c>
      <c r="M280" s="699">
        <f>H280-I280</f>
        <v>48</v>
      </c>
      <c r="N280" s="193"/>
      <c r="O280" s="194"/>
      <c r="P280" s="190"/>
      <c r="Q280" s="196">
        <v>4</v>
      </c>
      <c r="R280" s="194">
        <v>4</v>
      </c>
      <c r="S280" s="195">
        <v>4</v>
      </c>
      <c r="T280" s="193"/>
      <c r="U280" s="194"/>
      <c r="V280" s="190"/>
      <c r="W280" s="193"/>
      <c r="X280" s="195"/>
      <c r="Y280" s="54"/>
      <c r="Z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</row>
    <row r="281" spans="1:202" s="144" customFormat="1" ht="63.75" thickBot="1">
      <c r="A281" s="750" t="s">
        <v>239</v>
      </c>
      <c r="B281" s="187" t="s">
        <v>112</v>
      </c>
      <c r="C281" s="315"/>
      <c r="D281" s="189" t="s">
        <v>400</v>
      </c>
      <c r="E281" s="189"/>
      <c r="F281" s="195"/>
      <c r="G281" s="118"/>
      <c r="H281" s="751"/>
      <c r="I281" s="196"/>
      <c r="J281" s="189"/>
      <c r="K281" s="189"/>
      <c r="L281" s="189"/>
      <c r="M281" s="195"/>
      <c r="N281" s="193"/>
      <c r="O281" s="189"/>
      <c r="P281" s="190"/>
      <c r="Q281" s="196"/>
      <c r="R281" s="189"/>
      <c r="S281" s="195"/>
      <c r="T281" s="193" t="s">
        <v>188</v>
      </c>
      <c r="U281" s="189" t="s">
        <v>188</v>
      </c>
      <c r="V281" s="190" t="s">
        <v>188</v>
      </c>
      <c r="W281" s="193" t="s">
        <v>188</v>
      </c>
      <c r="X281" s="189" t="s">
        <v>188</v>
      </c>
      <c r="Y281" s="54"/>
      <c r="Z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</row>
    <row r="282" spans="1:202" s="144" customFormat="1" ht="31.5">
      <c r="A282" s="759" t="s">
        <v>360</v>
      </c>
      <c r="B282" s="774" t="s">
        <v>361</v>
      </c>
      <c r="C282" s="773"/>
      <c r="D282" s="760"/>
      <c r="E282" s="761"/>
      <c r="F282" s="777"/>
      <c r="G282" s="782">
        <f>SUM(G283:G286)</f>
        <v>18</v>
      </c>
      <c r="H282" s="795">
        <f aca="true" t="shared" si="155" ref="H282:M282">SUM(H283:H286)</f>
        <v>540</v>
      </c>
      <c r="I282" s="796">
        <f t="shared" si="155"/>
        <v>294</v>
      </c>
      <c r="J282" s="797">
        <f t="shared" si="155"/>
        <v>0</v>
      </c>
      <c r="K282" s="797">
        <f t="shared" si="155"/>
        <v>0</v>
      </c>
      <c r="L282" s="797">
        <f t="shared" si="155"/>
        <v>294</v>
      </c>
      <c r="M282" s="798">
        <f t="shared" si="155"/>
        <v>246</v>
      </c>
      <c r="N282" s="979"/>
      <c r="O282" s="980"/>
      <c r="P282" s="981"/>
      <c r="Q282" s="979"/>
      <c r="R282" s="980"/>
      <c r="S282" s="785"/>
      <c r="T282" s="788"/>
      <c r="U282" s="762"/>
      <c r="V282" s="791"/>
      <c r="W282" s="788"/>
      <c r="X282" s="763"/>
      <c r="Y282" s="54"/>
      <c r="Z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</row>
    <row r="283" spans="1:202" s="144" customFormat="1" ht="15.75">
      <c r="A283" s="764" t="s">
        <v>365</v>
      </c>
      <c r="B283" s="775" t="s">
        <v>362</v>
      </c>
      <c r="C283" s="755">
        <v>2</v>
      </c>
      <c r="D283" s="755" t="s">
        <v>363</v>
      </c>
      <c r="E283" s="752"/>
      <c r="F283" s="778"/>
      <c r="G283" s="783">
        <v>6</v>
      </c>
      <c r="H283" s="780">
        <f>G283*30</f>
        <v>180</v>
      </c>
      <c r="I283" s="757">
        <f>J283+K283+L283</f>
        <v>99</v>
      </c>
      <c r="J283" s="756"/>
      <c r="K283" s="756"/>
      <c r="L283" s="756">
        <v>99</v>
      </c>
      <c r="M283" s="758">
        <f>H283-I283</f>
        <v>81</v>
      </c>
      <c r="N283" s="982">
        <v>3</v>
      </c>
      <c r="O283" s="982">
        <v>3</v>
      </c>
      <c r="P283" s="314">
        <v>3</v>
      </c>
      <c r="Q283" s="313"/>
      <c r="R283" s="982"/>
      <c r="S283" s="786"/>
      <c r="T283" s="789"/>
      <c r="U283" s="753"/>
      <c r="V283" s="792"/>
      <c r="W283" s="789"/>
      <c r="X283" s="754"/>
      <c r="Y283" s="54"/>
      <c r="Z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</row>
    <row r="284" spans="1:202" s="144" customFormat="1" ht="15.75">
      <c r="A284" s="764" t="s">
        <v>366</v>
      </c>
      <c r="B284" s="775" t="s">
        <v>362</v>
      </c>
      <c r="C284" s="755">
        <v>4</v>
      </c>
      <c r="D284" s="755" t="s">
        <v>364</v>
      </c>
      <c r="E284" s="752"/>
      <c r="F284" s="778"/>
      <c r="G284" s="783">
        <v>6</v>
      </c>
      <c r="H284" s="780">
        <f>G284*30</f>
        <v>180</v>
      </c>
      <c r="I284" s="757">
        <f>J284+K284+L284</f>
        <v>99</v>
      </c>
      <c r="J284" s="756"/>
      <c r="K284" s="756"/>
      <c r="L284" s="756">
        <v>99</v>
      </c>
      <c r="M284" s="758">
        <f>H284-I284</f>
        <v>81</v>
      </c>
      <c r="N284" s="982"/>
      <c r="O284" s="982"/>
      <c r="P284" s="314"/>
      <c r="Q284" s="313">
        <v>3</v>
      </c>
      <c r="R284" s="982">
        <v>3</v>
      </c>
      <c r="S284" s="786">
        <v>3</v>
      </c>
      <c r="T284" s="789"/>
      <c r="U284" s="753"/>
      <c r="V284" s="792"/>
      <c r="W284" s="789"/>
      <c r="X284" s="754"/>
      <c r="Y284" s="54"/>
      <c r="Z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  <c r="GE284" s="54"/>
      <c r="GF284" s="54"/>
      <c r="GG284" s="54"/>
      <c r="GH284" s="54"/>
      <c r="GI284" s="54"/>
      <c r="GJ284" s="54"/>
      <c r="GK284" s="54"/>
      <c r="GL284" s="54"/>
      <c r="GM284" s="54"/>
      <c r="GN284" s="54"/>
      <c r="GO284" s="54"/>
      <c r="GP284" s="54"/>
      <c r="GQ284" s="54"/>
      <c r="GR284" s="54"/>
      <c r="GS284" s="54"/>
      <c r="GT284" s="54"/>
    </row>
    <row r="285" spans="1:202" s="144" customFormat="1" ht="15.75">
      <c r="A285" s="764" t="s">
        <v>367</v>
      </c>
      <c r="B285" s="775" t="s">
        <v>362</v>
      </c>
      <c r="C285" s="755">
        <v>6</v>
      </c>
      <c r="D285" s="755" t="s">
        <v>240</v>
      </c>
      <c r="E285" s="752"/>
      <c r="F285" s="778"/>
      <c r="G285" s="783">
        <v>4</v>
      </c>
      <c r="H285" s="780">
        <f>G285*30</f>
        <v>120</v>
      </c>
      <c r="I285" s="757">
        <f>J285+K285+L285</f>
        <v>66</v>
      </c>
      <c r="J285" s="756"/>
      <c r="K285" s="756"/>
      <c r="L285" s="756">
        <v>66</v>
      </c>
      <c r="M285" s="758">
        <f>H285-I285</f>
        <v>54</v>
      </c>
      <c r="N285" s="982"/>
      <c r="O285" s="982"/>
      <c r="P285" s="314"/>
      <c r="Q285" s="313"/>
      <c r="R285" s="982"/>
      <c r="S285" s="786"/>
      <c r="T285" s="789">
        <v>2</v>
      </c>
      <c r="U285" s="753">
        <v>2</v>
      </c>
      <c r="V285" s="792">
        <v>2</v>
      </c>
      <c r="W285" s="789"/>
      <c r="X285" s="754"/>
      <c r="Y285" s="54"/>
      <c r="Z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  <c r="GN285" s="54"/>
      <c r="GO285" s="54"/>
      <c r="GP285" s="54"/>
      <c r="GQ285" s="54"/>
      <c r="GR285" s="54"/>
      <c r="GS285" s="54"/>
      <c r="GT285" s="54"/>
    </row>
    <row r="286" spans="1:202" s="144" customFormat="1" ht="16.5" thickBot="1">
      <c r="A286" s="765" t="s">
        <v>368</v>
      </c>
      <c r="B286" s="776" t="s">
        <v>362</v>
      </c>
      <c r="C286" s="766">
        <v>7</v>
      </c>
      <c r="D286" s="766"/>
      <c r="E286" s="767"/>
      <c r="F286" s="779"/>
      <c r="G286" s="784">
        <v>2</v>
      </c>
      <c r="H286" s="781">
        <f>G286*30</f>
        <v>60</v>
      </c>
      <c r="I286" s="769">
        <f>J286+K286+L286</f>
        <v>30</v>
      </c>
      <c r="J286" s="768"/>
      <c r="K286" s="768"/>
      <c r="L286" s="768">
        <v>30</v>
      </c>
      <c r="M286" s="770">
        <f>H286-I286</f>
        <v>30</v>
      </c>
      <c r="N286" s="983"/>
      <c r="O286" s="983"/>
      <c r="P286" s="984"/>
      <c r="Q286" s="985"/>
      <c r="R286" s="983"/>
      <c r="S286" s="787"/>
      <c r="T286" s="790"/>
      <c r="U286" s="771"/>
      <c r="V286" s="793"/>
      <c r="W286" s="790">
        <v>2</v>
      </c>
      <c r="X286" s="772"/>
      <c r="Y286" s="54"/>
      <c r="Z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  <c r="GE286" s="54"/>
      <c r="GF286" s="54"/>
      <c r="GG286" s="54"/>
      <c r="GH286" s="54"/>
      <c r="GI286" s="54"/>
      <c r="GJ286" s="54"/>
      <c r="GK286" s="54"/>
      <c r="GL286" s="54"/>
      <c r="GM286" s="54"/>
      <c r="GN286" s="54"/>
      <c r="GO286" s="54"/>
      <c r="GP286" s="54"/>
      <c r="GQ286" s="54"/>
      <c r="GR286" s="54"/>
      <c r="GS286" s="54"/>
      <c r="GT286" s="54"/>
    </row>
    <row r="287" spans="1:38" s="54" customFormat="1" ht="15.75">
      <c r="A287" s="794" t="s">
        <v>229</v>
      </c>
      <c r="B287" s="249"/>
      <c r="C287" s="248"/>
      <c r="D287" s="248"/>
      <c r="E287" s="250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30"/>
      <c r="U287" s="248"/>
      <c r="V287" s="248"/>
      <c r="W287" s="248"/>
      <c r="X287" s="248"/>
      <c r="AA287" s="688" t="s">
        <v>222</v>
      </c>
      <c r="AB287" s="688"/>
      <c r="AC287" s="688"/>
      <c r="AD287" s="688"/>
      <c r="AE287" s="688"/>
      <c r="AF287" s="688"/>
      <c r="AG287" s="688"/>
      <c r="AH287" s="688"/>
      <c r="AI287" s="688"/>
      <c r="AJ287" s="688"/>
      <c r="AK287" s="688"/>
      <c r="AL287" s="688"/>
    </row>
    <row r="288" spans="1:38" s="54" customFormat="1" ht="15.75">
      <c r="A288" s="1340"/>
      <c r="B288" s="1341"/>
      <c r="C288" s="1341"/>
      <c r="D288" s="1341"/>
      <c r="E288" s="1341"/>
      <c r="F288" s="1341"/>
      <c r="G288" s="1341"/>
      <c r="H288" s="1341"/>
      <c r="I288" s="1341"/>
      <c r="J288" s="1341"/>
      <c r="K288" s="1341"/>
      <c r="L288" s="1341"/>
      <c r="M288" s="1341"/>
      <c r="N288" s="1341"/>
      <c r="O288" s="1341"/>
      <c r="P288" s="1341"/>
      <c r="Q288" s="1341"/>
      <c r="R288" s="1341"/>
      <c r="S288" s="1341"/>
      <c r="T288" s="1341"/>
      <c r="U288" s="1341"/>
      <c r="V288" s="1341"/>
      <c r="W288" s="1341"/>
      <c r="X288" s="1341"/>
      <c r="AA288" s="688"/>
      <c r="AB288" s="688"/>
      <c r="AC288" s="688"/>
      <c r="AD288" s="688"/>
      <c r="AE288" s="688"/>
      <c r="AF288" s="688"/>
      <c r="AG288" s="688"/>
      <c r="AH288" s="688"/>
      <c r="AI288" s="688"/>
      <c r="AJ288" s="688"/>
      <c r="AK288" s="688"/>
      <c r="AL288" s="688"/>
    </row>
    <row r="289" spans="1:38" s="54" customFormat="1" ht="15.75">
      <c r="A289" s="248"/>
      <c r="B289" s="251"/>
      <c r="C289" s="248"/>
      <c r="D289" s="248"/>
      <c r="E289" s="25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30"/>
      <c r="U289" s="248"/>
      <c r="V289" s="248"/>
      <c r="W289" s="248"/>
      <c r="X289" s="248"/>
      <c r="AA289" s="688"/>
      <c r="AB289" s="688"/>
      <c r="AC289" s="688"/>
      <c r="AD289" s="688"/>
      <c r="AE289" s="688"/>
      <c r="AF289" s="688"/>
      <c r="AG289" s="688"/>
      <c r="AH289" s="688"/>
      <c r="AI289" s="688"/>
      <c r="AJ289" s="688"/>
      <c r="AK289" s="688"/>
      <c r="AL289" s="688"/>
    </row>
    <row r="290" spans="1:38" s="54" customFormat="1" ht="15.75">
      <c r="A290" s="248"/>
      <c r="B290" s="251"/>
      <c r="C290" s="581"/>
      <c r="D290" s="76" t="s">
        <v>372</v>
      </c>
      <c r="E290" s="582"/>
      <c r="F290" s="583"/>
      <c r="G290" s="583"/>
      <c r="H290" s="583"/>
      <c r="I290" s="582"/>
      <c r="J290" s="1342" t="s">
        <v>311</v>
      </c>
      <c r="K290" s="1343"/>
      <c r="L290" s="1343"/>
      <c r="M290" s="1343"/>
      <c r="N290" s="1343"/>
      <c r="O290" s="986"/>
      <c r="P290" s="987"/>
      <c r="Q290" s="988"/>
      <c r="R290" s="988"/>
      <c r="S290" s="585"/>
      <c r="T290" s="230"/>
      <c r="U290" s="248"/>
      <c r="V290" s="248"/>
      <c r="W290" s="248"/>
      <c r="X290" s="248"/>
      <c r="AA290" s="688"/>
      <c r="AB290" s="688"/>
      <c r="AC290" s="688"/>
      <c r="AD290" s="688"/>
      <c r="AE290" s="688"/>
      <c r="AF290" s="688"/>
      <c r="AG290" s="688"/>
      <c r="AH290" s="688"/>
      <c r="AI290" s="688"/>
      <c r="AJ290" s="688"/>
      <c r="AK290" s="688"/>
      <c r="AL290" s="688"/>
    </row>
    <row r="291" spans="1:38" s="54" customFormat="1" ht="15.75">
      <c r="A291" s="248"/>
      <c r="B291" s="251"/>
      <c r="C291" s="584"/>
      <c r="D291" s="586" t="s">
        <v>312</v>
      </c>
      <c r="E291" s="584"/>
      <c r="F291" s="587"/>
      <c r="G291" s="587"/>
      <c r="H291" s="587"/>
      <c r="I291" s="584"/>
      <c r="J291" s="1344" t="s">
        <v>313</v>
      </c>
      <c r="K291" s="1344"/>
      <c r="L291" s="1344"/>
      <c r="M291" s="1344"/>
      <c r="N291" s="1344"/>
      <c r="O291" s="986"/>
      <c r="P291" s="986"/>
      <c r="Q291" s="986"/>
      <c r="R291" s="986"/>
      <c r="S291" s="584"/>
      <c r="T291" s="230"/>
      <c r="U291" s="248"/>
      <c r="V291" s="248"/>
      <c r="W291" s="248"/>
      <c r="X291" s="248"/>
      <c r="AA291" s="688"/>
      <c r="AB291" s="688"/>
      <c r="AC291" s="688"/>
      <c r="AD291" s="688"/>
      <c r="AE291" s="688"/>
      <c r="AF291" s="688"/>
      <c r="AG291" s="688"/>
      <c r="AH291" s="688"/>
      <c r="AI291" s="688"/>
      <c r="AJ291" s="688"/>
      <c r="AK291" s="688"/>
      <c r="AL291" s="688"/>
    </row>
    <row r="292" spans="2:39" s="54" customFormat="1" ht="15.75">
      <c r="B292" s="251"/>
      <c r="C292" s="584"/>
      <c r="D292" s="584"/>
      <c r="E292" s="584"/>
      <c r="F292" s="584"/>
      <c r="G292" s="584"/>
      <c r="H292" s="584"/>
      <c r="I292" s="584"/>
      <c r="J292" s="584"/>
      <c r="K292" s="584"/>
      <c r="L292" s="584"/>
      <c r="M292" s="584"/>
      <c r="N292" s="986"/>
      <c r="O292" s="986"/>
      <c r="P292" s="986"/>
      <c r="Q292" s="986"/>
      <c r="R292" s="986"/>
      <c r="S292" s="584"/>
      <c r="T292" s="248"/>
      <c r="U292" s="252"/>
      <c r="V292" s="252"/>
      <c r="W292" s="252"/>
      <c r="X292" s="252"/>
      <c r="AA292" s="144" t="s">
        <v>43</v>
      </c>
      <c r="AB292" s="670" t="e">
        <f>AB87+AB97+#REF!+#REF!</f>
        <v>#REF!</v>
      </c>
      <c r="AC292" s="144"/>
      <c r="AD292" s="144" t="s">
        <v>44</v>
      </c>
      <c r="AE292" s="670" t="e">
        <f>AE87+AE97+#REF!+#REF!</f>
        <v>#REF!</v>
      </c>
      <c r="AF292" s="144"/>
      <c r="AG292" s="144" t="s">
        <v>45</v>
      </c>
      <c r="AH292" s="670" t="e">
        <f>AH87+AH97+#REF!+#REF!</f>
        <v>#REF!</v>
      </c>
      <c r="AI292" s="144"/>
      <c r="AJ292" s="144" t="s">
        <v>46</v>
      </c>
      <c r="AK292" s="670" t="e">
        <f>AK87+AK97+#REF!+#REF!</f>
        <v>#REF!</v>
      </c>
      <c r="AL292" s="144"/>
      <c r="AM292" s="159" t="e">
        <f>AB292+AE292+AH292+AK292</f>
        <v>#REF!</v>
      </c>
    </row>
    <row r="293" spans="2:38" s="54" customFormat="1" ht="15.75" customHeight="1" hidden="1">
      <c r="B293" s="253" t="s">
        <v>183</v>
      </c>
      <c r="C293" s="253"/>
      <c r="D293" s="254"/>
      <c r="E293" s="253"/>
      <c r="F293" s="255"/>
      <c r="G293" s="255"/>
      <c r="H293" s="256"/>
      <c r="I293" s="1345" t="s">
        <v>186</v>
      </c>
      <c r="J293" s="1345"/>
      <c r="K293" s="1345"/>
      <c r="L293" s="1345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  <c r="AA293" s="144" t="s">
        <v>223</v>
      </c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</row>
    <row r="294" spans="2:38" s="54" customFormat="1" ht="15.75" customHeight="1" hidden="1">
      <c r="B294" s="258"/>
      <c r="C294" s="253"/>
      <c r="D294" s="253"/>
      <c r="E294" s="259"/>
      <c r="F294" s="260"/>
      <c r="G294" s="260"/>
      <c r="H294" s="257"/>
      <c r="I294" s="257"/>
      <c r="J294" s="261"/>
      <c r="K294" s="261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  <c r="AA294" s="670" t="e">
        <f>#REF!+AA127+AA52+AA95</f>
        <v>#REF!</v>
      </c>
      <c r="AB294" s="670" t="e">
        <f>#REF!+AB127+AB52+AB95</f>
        <v>#REF!</v>
      </c>
      <c r="AC294" s="670" t="e">
        <f>#REF!+AC127+AC52+AC95</f>
        <v>#REF!</v>
      </c>
      <c r="AD294" s="670" t="e">
        <f>#REF!+AD127+AD52+AD95</f>
        <v>#REF!</v>
      </c>
      <c r="AE294" s="670" t="e">
        <f>#REF!+AE127+AE52+AE95</f>
        <v>#REF!</v>
      </c>
      <c r="AF294" s="670" t="e">
        <f>#REF!+AF127+AF52+AF95</f>
        <v>#REF!</v>
      </c>
      <c r="AG294" s="670" t="e">
        <f>#REF!+AG127+AG52+AG95</f>
        <v>#REF!</v>
      </c>
      <c r="AH294" s="670" t="e">
        <f>#REF!+AH127+AH52+AH95</f>
        <v>#REF!</v>
      </c>
      <c r="AI294" s="670" t="e">
        <f>#REF!+AI127+AI52+AI95</f>
        <v>#REF!</v>
      </c>
      <c r="AJ294" s="670" t="e">
        <f>#REF!+AJ127+AJ52+AJ95</f>
        <v>#REF!</v>
      </c>
      <c r="AK294" s="670" t="e">
        <f>#REF!+AK127+AK52+AK95</f>
        <v>#REF!</v>
      </c>
      <c r="AL294" s="670" t="e">
        <f>#REF!+AL127+AL52+AL95</f>
        <v>#REF!</v>
      </c>
    </row>
    <row r="295" spans="2:38" s="54" customFormat="1" ht="15.75" customHeight="1" hidden="1">
      <c r="B295" s="253" t="s">
        <v>182</v>
      </c>
      <c r="C295" s="253"/>
      <c r="D295" s="254"/>
      <c r="E295" s="253"/>
      <c r="F295" s="255"/>
      <c r="G295" s="255"/>
      <c r="H295" s="256"/>
      <c r="I295" s="1345" t="s">
        <v>185</v>
      </c>
      <c r="J295" s="1345"/>
      <c r="K295" s="1345"/>
      <c r="L295" s="1345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</row>
    <row r="296" spans="5:38" s="54" customFormat="1" ht="15.75" customHeight="1" hidden="1">
      <c r="E296" s="259"/>
      <c r="H296" s="262"/>
      <c r="I296" s="262"/>
      <c r="J296" s="262"/>
      <c r="K296" s="26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</row>
    <row r="297" spans="2:38" s="54" customFormat="1" ht="15.75" customHeight="1" hidden="1">
      <c r="B297" s="253" t="s">
        <v>184</v>
      </c>
      <c r="C297" s="253"/>
      <c r="D297" s="254"/>
      <c r="F297" s="255"/>
      <c r="G297" s="255"/>
      <c r="H297" s="256"/>
      <c r="I297" s="1345" t="s">
        <v>187</v>
      </c>
      <c r="J297" s="1345"/>
      <c r="K297" s="1345"/>
      <c r="L297" s="1345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</row>
    <row r="298" spans="2:38" s="54" customFormat="1" ht="15.75" customHeight="1" hidden="1">
      <c r="B298" s="253"/>
      <c r="E298" s="259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</row>
    <row r="299" spans="2:38" s="54" customFormat="1" ht="15.75" customHeight="1" hidden="1">
      <c r="B299" s="253" t="s">
        <v>213</v>
      </c>
      <c r="C299" s="253"/>
      <c r="D299" s="254"/>
      <c r="E299" s="263"/>
      <c r="F299" s="255"/>
      <c r="G299" s="255"/>
      <c r="H299" s="253"/>
      <c r="I299" s="1346" t="s">
        <v>211</v>
      </c>
      <c r="J299" s="1347"/>
      <c r="K299" s="1347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</row>
    <row r="300" spans="1:38" s="54" customFormat="1" ht="15.75" customHeight="1" hidden="1">
      <c r="A300" s="117"/>
      <c r="B300" s="253"/>
      <c r="C300" s="264" t="s">
        <v>30</v>
      </c>
      <c r="D300" s="264"/>
      <c r="E300" s="253"/>
      <c r="F300" s="264"/>
      <c r="G300" s="264"/>
      <c r="H300" s="264"/>
      <c r="I300" s="264"/>
      <c r="J300" s="264"/>
      <c r="K300" s="264"/>
      <c r="L300" s="265"/>
      <c r="M300" s="265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</row>
    <row r="301" spans="2:40" ht="15.75" customHeight="1" hidden="1">
      <c r="B301" s="253" t="s">
        <v>214</v>
      </c>
      <c r="D301" s="268"/>
      <c r="E301" s="269"/>
      <c r="F301" s="270"/>
      <c r="G301" s="270"/>
      <c r="I301" s="1348" t="s">
        <v>212</v>
      </c>
      <c r="J301" s="1348"/>
      <c r="K301" s="1348"/>
      <c r="T301" s="252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54"/>
      <c r="AN301" s="54"/>
    </row>
    <row r="302" spans="2:40" ht="15.75" customHeight="1" hidden="1">
      <c r="B302" s="253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54"/>
      <c r="AN302" s="54"/>
    </row>
    <row r="303" spans="2:40" ht="15.75">
      <c r="B303" s="5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54"/>
      <c r="AN303" s="54"/>
    </row>
    <row r="304" ht="15.75">
      <c r="B304" s="253"/>
    </row>
    <row r="305" spans="2:24" ht="15.75">
      <c r="B305" s="272"/>
      <c r="N305" s="376"/>
      <c r="O305" s="376"/>
      <c r="Q305" s="319"/>
      <c r="R305" s="319"/>
      <c r="S305" s="319"/>
      <c r="T305" s="319"/>
      <c r="U305" s="319"/>
      <c r="V305" s="319"/>
      <c r="W305" s="319"/>
      <c r="X305" s="319"/>
    </row>
    <row r="306" spans="14:24" ht="15.75">
      <c r="N306" s="376"/>
      <c r="O306" s="376"/>
      <c r="Q306" s="319"/>
      <c r="R306" s="319"/>
      <c r="S306" s="319"/>
      <c r="T306" s="319"/>
      <c r="U306" s="319"/>
      <c r="V306" s="319"/>
      <c r="W306" s="319"/>
      <c r="X306" s="319"/>
    </row>
    <row r="307" spans="14:24" ht="15.75">
      <c r="N307" s="376"/>
      <c r="O307" s="376"/>
      <c r="Q307" s="319"/>
      <c r="R307" s="319"/>
      <c r="S307" s="319"/>
      <c r="T307" s="319"/>
      <c r="U307" s="319"/>
      <c r="V307" s="319"/>
      <c r="W307" s="319"/>
      <c r="X307" s="319"/>
    </row>
    <row r="308" ht="15.75">
      <c r="E308" s="1339"/>
    </row>
    <row r="309" ht="15.75">
      <c r="E309" s="1339"/>
    </row>
    <row r="310" ht="15.75">
      <c r="E310" s="1339"/>
    </row>
    <row r="311" ht="15.75">
      <c r="E311" s="1339"/>
    </row>
    <row r="312" ht="15.75">
      <c r="E312" s="1339"/>
    </row>
    <row r="313" ht="15.75">
      <c r="E313" s="1339"/>
    </row>
    <row r="314" ht="15.75">
      <c r="E314" s="1339"/>
    </row>
    <row r="315" ht="15.75">
      <c r="E315" s="1339"/>
    </row>
    <row r="316" ht="15.75">
      <c r="E316" s="1339"/>
    </row>
    <row r="317" spans="1:202" s="267" customFormat="1" ht="15.75">
      <c r="A317" s="266"/>
      <c r="B317" s="57"/>
      <c r="D317" s="271"/>
      <c r="E317" s="1339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  <c r="GA317" s="57"/>
      <c r="GB317" s="57"/>
      <c r="GC317" s="57"/>
      <c r="GD317" s="57"/>
      <c r="GE317" s="57"/>
      <c r="GF317" s="57"/>
      <c r="GG317" s="57"/>
      <c r="GH317" s="57"/>
      <c r="GI317" s="57"/>
      <c r="GJ317" s="57"/>
      <c r="GK317" s="57"/>
      <c r="GL317" s="57"/>
      <c r="GM317" s="57"/>
      <c r="GN317" s="57"/>
      <c r="GO317" s="57"/>
      <c r="GP317" s="57"/>
      <c r="GQ317" s="57"/>
      <c r="GR317" s="57"/>
      <c r="GS317" s="57"/>
      <c r="GT317" s="57"/>
    </row>
    <row r="318" spans="1:202" s="267" customFormat="1" ht="15.75">
      <c r="A318" s="266"/>
      <c r="B318" s="57"/>
      <c r="D318" s="271"/>
      <c r="E318" s="1339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  <c r="GA318" s="57"/>
      <c r="GB318" s="57"/>
      <c r="GC318" s="57"/>
      <c r="GD318" s="57"/>
      <c r="GE318" s="57"/>
      <c r="GF318" s="57"/>
      <c r="GG318" s="57"/>
      <c r="GH318" s="57"/>
      <c r="GI318" s="57"/>
      <c r="GJ318" s="57"/>
      <c r="GK318" s="57"/>
      <c r="GL318" s="57"/>
      <c r="GM318" s="57"/>
      <c r="GN318" s="57"/>
      <c r="GO318" s="57"/>
      <c r="GP318" s="57"/>
      <c r="GQ318" s="57"/>
      <c r="GR318" s="57"/>
      <c r="GS318" s="57"/>
      <c r="GT318" s="57"/>
    </row>
    <row r="319" spans="1:202" s="267" customFormat="1" ht="15.75">
      <c r="A319" s="266"/>
      <c r="B319" s="57"/>
      <c r="D319" s="271"/>
      <c r="E319" s="1339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  <c r="GA319" s="57"/>
      <c r="GB319" s="57"/>
      <c r="GC319" s="57"/>
      <c r="GD319" s="57"/>
      <c r="GE319" s="57"/>
      <c r="GF319" s="57"/>
      <c r="GG319" s="57"/>
      <c r="GH319" s="57"/>
      <c r="GI319" s="57"/>
      <c r="GJ319" s="57"/>
      <c r="GK319" s="57"/>
      <c r="GL319" s="57"/>
      <c r="GM319" s="57"/>
      <c r="GN319" s="57"/>
      <c r="GO319" s="57"/>
      <c r="GP319" s="57"/>
      <c r="GQ319" s="57"/>
      <c r="GR319" s="57"/>
      <c r="GS319" s="57"/>
      <c r="GT319" s="57"/>
    </row>
    <row r="320" spans="1:202" s="267" customFormat="1" ht="15.75">
      <c r="A320" s="266"/>
      <c r="B320" s="57"/>
      <c r="D320" s="271"/>
      <c r="E320" s="1339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  <c r="GA320" s="57"/>
      <c r="GB320" s="57"/>
      <c r="GC320" s="57"/>
      <c r="GD320" s="57"/>
      <c r="GE320" s="57"/>
      <c r="GF320" s="57"/>
      <c r="GG320" s="57"/>
      <c r="GH320" s="57"/>
      <c r="GI320" s="57"/>
      <c r="GJ320" s="57"/>
      <c r="GK320" s="57"/>
      <c r="GL320" s="57"/>
      <c r="GM320" s="57"/>
      <c r="GN320" s="57"/>
      <c r="GO320" s="57"/>
      <c r="GP320" s="57"/>
      <c r="GQ320" s="57"/>
      <c r="GR320" s="57"/>
      <c r="GS320" s="57"/>
      <c r="GT320" s="57"/>
    </row>
    <row r="321" spans="1:202" s="267" customFormat="1" ht="15.75">
      <c r="A321" s="266"/>
      <c r="B321" s="57"/>
      <c r="D321" s="271"/>
      <c r="E321" s="1339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  <c r="GA321" s="57"/>
      <c r="GB321" s="57"/>
      <c r="GC321" s="57"/>
      <c r="GD321" s="57"/>
      <c r="GE321" s="57"/>
      <c r="GF321" s="57"/>
      <c r="GG321" s="57"/>
      <c r="GH321" s="57"/>
      <c r="GI321" s="57"/>
      <c r="GJ321" s="57"/>
      <c r="GK321" s="57"/>
      <c r="GL321" s="57"/>
      <c r="GM321" s="57"/>
      <c r="GN321" s="57"/>
      <c r="GO321" s="57"/>
      <c r="GP321" s="57"/>
      <c r="GQ321" s="57"/>
      <c r="GR321" s="57"/>
      <c r="GS321" s="57"/>
      <c r="GT321" s="57"/>
    </row>
    <row r="322" spans="1:202" s="267" customFormat="1" ht="15.75">
      <c r="A322" s="266"/>
      <c r="B322" s="57"/>
      <c r="D322" s="271"/>
      <c r="E322" s="1339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  <c r="GA322" s="57"/>
      <c r="GB322" s="57"/>
      <c r="GC322" s="57"/>
      <c r="GD322" s="57"/>
      <c r="GE322" s="57"/>
      <c r="GF322" s="57"/>
      <c r="GG322" s="57"/>
      <c r="GH322" s="57"/>
      <c r="GI322" s="57"/>
      <c r="GJ322" s="57"/>
      <c r="GK322" s="57"/>
      <c r="GL322" s="57"/>
      <c r="GM322" s="57"/>
      <c r="GN322" s="57"/>
      <c r="GO322" s="57"/>
      <c r="GP322" s="57"/>
      <c r="GQ322" s="57"/>
      <c r="GR322" s="57"/>
      <c r="GS322" s="57"/>
      <c r="GT322" s="57"/>
    </row>
    <row r="323" spans="1:202" s="267" customFormat="1" ht="15.75">
      <c r="A323" s="266"/>
      <c r="B323" s="57"/>
      <c r="D323" s="271"/>
      <c r="E323" s="1339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  <c r="GM323" s="57"/>
      <c r="GN323" s="57"/>
      <c r="GO323" s="57"/>
      <c r="GP323" s="57"/>
      <c r="GQ323" s="57"/>
      <c r="GR323" s="57"/>
      <c r="GS323" s="57"/>
      <c r="GT323" s="57"/>
    </row>
    <row r="324" spans="1:202" s="267" customFormat="1" ht="15.75">
      <c r="A324" s="266"/>
      <c r="B324" s="57"/>
      <c r="D324" s="271"/>
      <c r="E324" s="1339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  <c r="GL324" s="57"/>
      <c r="GM324" s="57"/>
      <c r="GN324" s="57"/>
      <c r="GO324" s="57"/>
      <c r="GP324" s="57"/>
      <c r="GQ324" s="57"/>
      <c r="GR324" s="57"/>
      <c r="GS324" s="57"/>
      <c r="GT324" s="57"/>
    </row>
    <row r="325" spans="1:202" s="267" customFormat="1" ht="15.75">
      <c r="A325" s="266"/>
      <c r="B325" s="57"/>
      <c r="D325" s="271"/>
      <c r="E325" s="1339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  <c r="GL325" s="57"/>
      <c r="GM325" s="57"/>
      <c r="GN325" s="57"/>
      <c r="GO325" s="57"/>
      <c r="GP325" s="57"/>
      <c r="GQ325" s="57"/>
      <c r="GR325" s="57"/>
      <c r="GS325" s="57"/>
      <c r="GT325" s="57"/>
    </row>
    <row r="326" spans="1:202" s="267" customFormat="1" ht="15.75">
      <c r="A326" s="266"/>
      <c r="B326" s="57"/>
      <c r="D326" s="271"/>
      <c r="E326" s="1339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57"/>
      <c r="EU326" s="57"/>
      <c r="EV326" s="57"/>
      <c r="EW326" s="57"/>
      <c r="EX326" s="57"/>
      <c r="EY326" s="57"/>
      <c r="EZ326" s="57"/>
      <c r="FA326" s="57"/>
      <c r="FB326" s="57"/>
      <c r="FC326" s="57"/>
      <c r="FD326" s="57"/>
      <c r="FE326" s="57"/>
      <c r="FF326" s="57"/>
      <c r="FG326" s="57"/>
      <c r="FH326" s="57"/>
      <c r="FI326" s="57"/>
      <c r="FJ326" s="57"/>
      <c r="FK326" s="57"/>
      <c r="FL326" s="57"/>
      <c r="FM326" s="57"/>
      <c r="FN326" s="57"/>
      <c r="FO326" s="57"/>
      <c r="FP326" s="57"/>
      <c r="FQ326" s="57"/>
      <c r="FR326" s="57"/>
      <c r="FS326" s="57"/>
      <c r="FT326" s="57"/>
      <c r="FU326" s="57"/>
      <c r="FV326" s="57"/>
      <c r="FW326" s="57"/>
      <c r="FX326" s="57"/>
      <c r="FY326" s="57"/>
      <c r="FZ326" s="57"/>
      <c r="GA326" s="57"/>
      <c r="GB326" s="57"/>
      <c r="GC326" s="57"/>
      <c r="GD326" s="57"/>
      <c r="GE326" s="57"/>
      <c r="GF326" s="57"/>
      <c r="GG326" s="57"/>
      <c r="GH326" s="57"/>
      <c r="GI326" s="57"/>
      <c r="GJ326" s="57"/>
      <c r="GK326" s="57"/>
      <c r="GL326" s="57"/>
      <c r="GM326" s="57"/>
      <c r="GN326" s="57"/>
      <c r="GO326" s="57"/>
      <c r="GP326" s="57"/>
      <c r="GQ326" s="57"/>
      <c r="GR326" s="57"/>
      <c r="GS326" s="57"/>
      <c r="GT326" s="57"/>
    </row>
    <row r="327" spans="1:202" s="267" customFormat="1" ht="15.75">
      <c r="A327" s="266"/>
      <c r="B327" s="57"/>
      <c r="D327" s="271"/>
      <c r="E327" s="1339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57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7"/>
      <c r="FK327" s="57"/>
      <c r="FL327" s="57"/>
      <c r="FM327" s="57"/>
      <c r="FN327" s="57"/>
      <c r="FO327" s="57"/>
      <c r="FP327" s="57"/>
      <c r="FQ327" s="57"/>
      <c r="FR327" s="57"/>
      <c r="FS327" s="57"/>
      <c r="FT327" s="57"/>
      <c r="FU327" s="57"/>
      <c r="FV327" s="57"/>
      <c r="FW327" s="57"/>
      <c r="FX327" s="57"/>
      <c r="FY327" s="57"/>
      <c r="FZ327" s="57"/>
      <c r="GA327" s="57"/>
      <c r="GB327" s="57"/>
      <c r="GC327" s="57"/>
      <c r="GD327" s="57"/>
      <c r="GE327" s="57"/>
      <c r="GF327" s="57"/>
      <c r="GG327" s="57"/>
      <c r="GH327" s="57"/>
      <c r="GI327" s="57"/>
      <c r="GJ327" s="57"/>
      <c r="GK327" s="57"/>
      <c r="GL327" s="57"/>
      <c r="GM327" s="57"/>
      <c r="GN327" s="57"/>
      <c r="GO327" s="57"/>
      <c r="GP327" s="57"/>
      <c r="GQ327" s="57"/>
      <c r="GR327" s="57"/>
      <c r="GS327" s="57"/>
      <c r="GT327" s="57"/>
    </row>
    <row r="328" spans="1:202" s="267" customFormat="1" ht="15.75">
      <c r="A328" s="266"/>
      <c r="B328" s="57"/>
      <c r="D328" s="271"/>
      <c r="E328" s="1339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  <c r="EO328" s="57"/>
      <c r="EP328" s="57"/>
      <c r="EQ328" s="57"/>
      <c r="ER328" s="57"/>
      <c r="ES328" s="57"/>
      <c r="ET328" s="57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7"/>
      <c r="FK328" s="57"/>
      <c r="FL328" s="57"/>
      <c r="FM328" s="57"/>
      <c r="FN328" s="57"/>
      <c r="FO328" s="57"/>
      <c r="FP328" s="57"/>
      <c r="FQ328" s="57"/>
      <c r="FR328" s="57"/>
      <c r="FS328" s="57"/>
      <c r="FT328" s="57"/>
      <c r="FU328" s="57"/>
      <c r="FV328" s="57"/>
      <c r="FW328" s="57"/>
      <c r="FX328" s="57"/>
      <c r="FY328" s="57"/>
      <c r="FZ328" s="57"/>
      <c r="GA328" s="57"/>
      <c r="GB328" s="57"/>
      <c r="GC328" s="57"/>
      <c r="GD328" s="57"/>
      <c r="GE328" s="57"/>
      <c r="GF328" s="57"/>
      <c r="GG328" s="57"/>
      <c r="GH328" s="57"/>
      <c r="GI328" s="57"/>
      <c r="GJ328" s="57"/>
      <c r="GK328" s="57"/>
      <c r="GL328" s="57"/>
      <c r="GM328" s="57"/>
      <c r="GN328" s="57"/>
      <c r="GO328" s="57"/>
      <c r="GP328" s="57"/>
      <c r="GQ328" s="57"/>
      <c r="GR328" s="57"/>
      <c r="GS328" s="57"/>
      <c r="GT328" s="57"/>
    </row>
    <row r="329" spans="1:202" s="267" customFormat="1" ht="15.75">
      <c r="A329" s="266"/>
      <c r="B329" s="57"/>
      <c r="D329" s="271"/>
      <c r="E329" s="1339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  <c r="EO329" s="57"/>
      <c r="EP329" s="57"/>
      <c r="EQ329" s="57"/>
      <c r="ER329" s="57"/>
      <c r="ES329" s="57"/>
      <c r="ET329" s="57"/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  <c r="FV329" s="57"/>
      <c r="FW329" s="57"/>
      <c r="FX329" s="57"/>
      <c r="FY329" s="57"/>
      <c r="FZ329" s="57"/>
      <c r="GA329" s="57"/>
      <c r="GB329" s="57"/>
      <c r="GC329" s="57"/>
      <c r="GD329" s="57"/>
      <c r="GE329" s="57"/>
      <c r="GF329" s="57"/>
      <c r="GG329" s="57"/>
      <c r="GH329" s="57"/>
      <c r="GI329" s="57"/>
      <c r="GJ329" s="57"/>
      <c r="GK329" s="57"/>
      <c r="GL329" s="57"/>
      <c r="GM329" s="57"/>
      <c r="GN329" s="57"/>
      <c r="GO329" s="57"/>
      <c r="GP329" s="57"/>
      <c r="GQ329" s="57"/>
      <c r="GR329" s="57"/>
      <c r="GS329" s="57"/>
      <c r="GT329" s="57"/>
    </row>
  </sheetData>
  <sheetProtection/>
  <mergeCells count="169">
    <mergeCell ref="W221:X221"/>
    <mergeCell ref="A218:M218"/>
    <mergeCell ref="A219:M219"/>
    <mergeCell ref="A220:M220"/>
    <mergeCell ref="N220:P220"/>
    <mergeCell ref="Q220:S220"/>
    <mergeCell ref="E317:E322"/>
    <mergeCell ref="N275:P275"/>
    <mergeCell ref="Q275:S275"/>
    <mergeCell ref="T275:V275"/>
    <mergeCell ref="A275:M275"/>
    <mergeCell ref="T221:V221"/>
    <mergeCell ref="N267:P267"/>
    <mergeCell ref="Q267:S267"/>
    <mergeCell ref="T267:V267"/>
    <mergeCell ref="A259:X259"/>
    <mergeCell ref="E323:E329"/>
    <mergeCell ref="A288:X288"/>
    <mergeCell ref="J290:N290"/>
    <mergeCell ref="J291:N291"/>
    <mergeCell ref="I293:L293"/>
    <mergeCell ref="I295:L295"/>
    <mergeCell ref="I297:L297"/>
    <mergeCell ref="I299:K299"/>
    <mergeCell ref="I301:K301"/>
    <mergeCell ref="E308:E316"/>
    <mergeCell ref="W275:X275"/>
    <mergeCell ref="N276:P276"/>
    <mergeCell ref="Q276:S276"/>
    <mergeCell ref="T276:V276"/>
    <mergeCell ref="W276:X276"/>
    <mergeCell ref="A270:M270"/>
    <mergeCell ref="A271:M271"/>
    <mergeCell ref="A272:M272"/>
    <mergeCell ref="A273:M273"/>
    <mergeCell ref="A274:M274"/>
    <mergeCell ref="W267:X267"/>
    <mergeCell ref="A268:X268"/>
    <mergeCell ref="A269:F269"/>
    <mergeCell ref="A265:M265"/>
    <mergeCell ref="A266:M266"/>
    <mergeCell ref="N266:P266"/>
    <mergeCell ref="Q266:S266"/>
    <mergeCell ref="T266:V266"/>
    <mergeCell ref="W266:X266"/>
    <mergeCell ref="A260:F260"/>
    <mergeCell ref="A261:M261"/>
    <mergeCell ref="A262:M262"/>
    <mergeCell ref="A263:M263"/>
    <mergeCell ref="A264:M264"/>
    <mergeCell ref="A257:M257"/>
    <mergeCell ref="A258:M258"/>
    <mergeCell ref="N258:P258"/>
    <mergeCell ref="Q258:S258"/>
    <mergeCell ref="T258:V258"/>
    <mergeCell ref="W258:X258"/>
    <mergeCell ref="A251:X251"/>
    <mergeCell ref="A252:F252"/>
    <mergeCell ref="A253:M253"/>
    <mergeCell ref="A254:M254"/>
    <mergeCell ref="A255:M255"/>
    <mergeCell ref="A256:M256"/>
    <mergeCell ref="A249:M249"/>
    <mergeCell ref="A250:M250"/>
    <mergeCell ref="N250:P250"/>
    <mergeCell ref="Q250:S250"/>
    <mergeCell ref="T250:V250"/>
    <mergeCell ref="W250:X250"/>
    <mergeCell ref="A243:X243"/>
    <mergeCell ref="A244:F244"/>
    <mergeCell ref="A245:M245"/>
    <mergeCell ref="A246:M246"/>
    <mergeCell ref="A247:M247"/>
    <mergeCell ref="A248:M248"/>
    <mergeCell ref="A241:M241"/>
    <mergeCell ref="A242:M242"/>
    <mergeCell ref="N242:P242"/>
    <mergeCell ref="Q242:S242"/>
    <mergeCell ref="T242:V242"/>
    <mergeCell ref="W242:X242"/>
    <mergeCell ref="A235:X235"/>
    <mergeCell ref="A236:F236"/>
    <mergeCell ref="A237:M237"/>
    <mergeCell ref="A238:M238"/>
    <mergeCell ref="A239:M239"/>
    <mergeCell ref="A240:M240"/>
    <mergeCell ref="T233:V233"/>
    <mergeCell ref="W233:X233"/>
    <mergeCell ref="N234:P234"/>
    <mergeCell ref="Q234:S234"/>
    <mergeCell ref="T234:V234"/>
    <mergeCell ref="W234:X234"/>
    <mergeCell ref="A230:M230"/>
    <mergeCell ref="A231:M231"/>
    <mergeCell ref="A232:M232"/>
    <mergeCell ref="A233:M233"/>
    <mergeCell ref="N233:P233"/>
    <mergeCell ref="Q233:S233"/>
    <mergeCell ref="A228:M228"/>
    <mergeCell ref="A229:M229"/>
    <mergeCell ref="A214:F214"/>
    <mergeCell ref="A215:M215"/>
    <mergeCell ref="A216:M216"/>
    <mergeCell ref="A217:M217"/>
    <mergeCell ref="A223:F223"/>
    <mergeCell ref="A225:F225"/>
    <mergeCell ref="A180:X180"/>
    <mergeCell ref="A208:F208"/>
    <mergeCell ref="A211:X211"/>
    <mergeCell ref="A212:F212"/>
    <mergeCell ref="A226:X226"/>
    <mergeCell ref="A227:F227"/>
    <mergeCell ref="T220:V220"/>
    <mergeCell ref="W220:X220"/>
    <mergeCell ref="N221:P221"/>
    <mergeCell ref="Q221:S221"/>
    <mergeCell ref="A129:X129"/>
    <mergeCell ref="A130:X130"/>
    <mergeCell ref="A149:F149"/>
    <mergeCell ref="A150:X150"/>
    <mergeCell ref="A179:F179"/>
    <mergeCell ref="A100:A103"/>
    <mergeCell ref="A104:A112"/>
    <mergeCell ref="A113:A118"/>
    <mergeCell ref="A119:A125"/>
    <mergeCell ref="A127:F127"/>
    <mergeCell ref="A128:X128"/>
    <mergeCell ref="A92:X92"/>
    <mergeCell ref="A94:F94"/>
    <mergeCell ref="A95:F95"/>
    <mergeCell ref="A97:X97"/>
    <mergeCell ref="A98:X98"/>
    <mergeCell ref="A99:X99"/>
    <mergeCell ref="M3:M7"/>
    <mergeCell ref="E4:E7"/>
    <mergeCell ref="A54:X54"/>
    <mergeCell ref="A86:F86"/>
    <mergeCell ref="A87:X87"/>
    <mergeCell ref="A91:F91"/>
    <mergeCell ref="AJ4:AL4"/>
    <mergeCell ref="N6:X6"/>
    <mergeCell ref="A9:X9"/>
    <mergeCell ref="C3:C7"/>
    <mergeCell ref="D3:D7"/>
    <mergeCell ref="AA4:AC4"/>
    <mergeCell ref="AD4:AF4"/>
    <mergeCell ref="H3:H7"/>
    <mergeCell ref="I3:L3"/>
    <mergeCell ref="N4:P4"/>
    <mergeCell ref="A1:X1"/>
    <mergeCell ref="A2:A7"/>
    <mergeCell ref="B2:B7"/>
    <mergeCell ref="C2:F2"/>
    <mergeCell ref="G2:G7"/>
    <mergeCell ref="AG4:AI4"/>
    <mergeCell ref="Q4:S4"/>
    <mergeCell ref="T4:V4"/>
    <mergeCell ref="W4:X4"/>
    <mergeCell ref="J4:J7"/>
    <mergeCell ref="H2:M2"/>
    <mergeCell ref="N2:X3"/>
    <mergeCell ref="F4:F7"/>
    <mergeCell ref="I4:I7"/>
    <mergeCell ref="E3:F3"/>
    <mergeCell ref="A209:F209"/>
    <mergeCell ref="L4:L7"/>
    <mergeCell ref="A10:X10"/>
    <mergeCell ref="A52:F52"/>
    <mergeCell ref="K4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3" manualBreakCount="3">
    <brk id="53" max="24" man="1"/>
    <brk id="226" max="24" man="1"/>
    <brk id="29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2020-03-10T13:19:40Z</cp:lastPrinted>
  <dcterms:created xsi:type="dcterms:W3CDTF">2018-09-25T13:00:18Z</dcterms:created>
  <dcterms:modified xsi:type="dcterms:W3CDTF">2021-11-03T08:15:53Z</dcterms:modified>
  <cp:category/>
  <cp:version/>
  <cp:contentType/>
  <cp:contentStatus/>
</cp:coreProperties>
</file>